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(예시)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'1.운용총칙'!$A$1:$G$22</definedName>
    <definedName name="_xlnm.Print_Area" localSheetId="2">'2-가. 자금수지총괄'!$A$1:$H$15</definedName>
    <definedName name="_xlnm.Print_Area" localSheetId="3">'2-나. 수입계획'!$A$1:$I$13</definedName>
    <definedName name="_xlnm.Print_Area" localSheetId="0">'표지'!$A$1:$N$12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F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<sst xmlns="http://schemas.openxmlformats.org/spreadsheetml/2006/main" count="158" uniqueCount="150">
  <si>
    <t>(단위 : 천원)</t>
  </si>
  <si>
    <t>합    계</t>
  </si>
  <si>
    <t>국   고
보조금</t>
  </si>
  <si>
    <t>구비</t>
  </si>
  <si>
    <t>지방채</t>
  </si>
  <si>
    <t>기타</t>
  </si>
  <si>
    <t>계(A)</t>
  </si>
  <si>
    <t>고유목적
사  업 비</t>
  </si>
  <si>
    <t>융자금</t>
  </si>
  <si>
    <t>장학금</t>
  </si>
  <si>
    <t>지방채
상   환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</si>
  <si>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</si>
  <si>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</si>
  <si>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</si>
  <si>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</si>
  <si>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</si>
  <si>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</si>
  <si>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</si>
  <si>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</si>
  <si>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</si>
  <si>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</si>
  <si>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</si>
  <si>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</si>
  <si>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</si>
  <si>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</si>
  <si>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</si>
  <si>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</si>
  <si>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</si>
  <si>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</si>
  <si>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</si>
  <si>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</si>
  <si>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</si>
  <si>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</si>
  <si>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</si>
  <si>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</si>
  <si>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</si>
  <si>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</si>
  <si>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216-01
공공예금이자수입</t>
  </si>
  <si>
    <t>나. 수입계획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</si>
  <si>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</si>
  <si>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</si>
  <si>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</si>
  <si>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</si>
  <si>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</si>
  <si>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</si>
  <si>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산출내역</t>
  </si>
  <si>
    <t xml:space="preserve">   다. 지출계획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</si>
  <si>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</si>
  <si>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</si>
  <si>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</si>
  <si>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</si>
  <si>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</si>
  <si>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</si>
  <si>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</si>
  <si>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</si>
  <si>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</si>
  <si>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</si>
  <si>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</si>
  <si>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</si>
  <si>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</si>
  <si>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1. 운용총칙</t>
  </si>
  <si>
    <t>(1) 기금조성 현황</t>
  </si>
  <si>
    <t>비  고</t>
  </si>
  <si>
    <t>2. 자금운용계획</t>
  </si>
  <si>
    <t>시  비
보조금</t>
  </si>
  <si>
    <t>잔  액
(A-B)</t>
  </si>
  <si>
    <t>조       성       액</t>
  </si>
  <si>
    <t>집        행        액</t>
  </si>
  <si>
    <t xml:space="preserve">    가. 기금설치 및 운용개요</t>
  </si>
  <si>
    <t>전년도
수입액(A)</t>
  </si>
  <si>
    <t>수입액
(B)</t>
  </si>
  <si>
    <t>증  감
(B-A)</t>
  </si>
  <si>
    <t xml:space="preserve">(2) 2010년도 기금사업 개요 </t>
  </si>
  <si>
    <t>2009년도말
현재액(A)</t>
  </si>
  <si>
    <t>2010년도 조성계획</t>
  </si>
  <si>
    <t>2010년도말 현재액
(A + B)</t>
  </si>
  <si>
    <t>(단위 :  천원)</t>
  </si>
  <si>
    <t>(1) 설치근거 : 부산광역시 사하구 복지장학기금 지급조례</t>
  </si>
  <si>
    <t>(2) 설치목적 : 저소득층 주민자녀 중 학업에 충실하고 품행이 바른 중.고등학교 학생에게 복지 장학금 지급</t>
  </si>
  <si>
    <t>(3) 설치년도 : 1993년</t>
  </si>
  <si>
    <t xml:space="preserve">    ○ 연간 적립기금의 이자수입금 범위내에서 장학금 지급</t>
  </si>
  <si>
    <t>(2) 재원조성 : 구 예산 출연금 3억원의 적립기금과 기금이자 수입금</t>
  </si>
  <si>
    <t xml:space="preserve">(3) 지원기준 : 저소득층 자녀 중 학업에 충실하고 품행이 바른자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</si>
  <si>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</si>
  <si>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부산은행</t>
  </si>
  <si>
    <t>(4) 지원대상 : 우리구 거주 고등학교 재학생</t>
  </si>
  <si>
    <t>항   목</t>
  </si>
  <si>
    <t>전년도
수입액(A)</t>
  </si>
  <si>
    <t>수입액
(B)</t>
  </si>
  <si>
    <t>증 감
(B-A)</t>
  </si>
  <si>
    <t>전년도
지출액(A)</t>
  </si>
  <si>
    <t>지출액
(B)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</si>
  <si>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</si>
  <si>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</si>
  <si>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</si>
  <si>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</si>
  <si>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 xml:space="preserve"> 융자금회수</t>
  </si>
  <si>
    <t xml:space="preserve"> 물   건   비</t>
  </si>
  <si>
    <t xml:space="preserve"> 예탁금상환금</t>
  </si>
  <si>
    <t xml:space="preserve"> 예   탁   금</t>
  </si>
  <si>
    <t xml:space="preserve"> 예치금회수</t>
  </si>
  <si>
    <t xml:space="preserve"> 예   치   금</t>
  </si>
  <si>
    <t xml:space="preserve"> 예   수   금</t>
  </si>
  <si>
    <t xml:space="preserve"> 차입원리금상환</t>
  </si>
  <si>
    <t xml:space="preserve"> 이 자 수 입</t>
  </si>
  <si>
    <t xml:space="preserve"> 예수금원리금상환</t>
  </si>
  <si>
    <t xml:space="preserve"> 기 타 수 입</t>
  </si>
  <si>
    <t xml:space="preserve"> 예   비   비</t>
  </si>
  <si>
    <t>수입항목</t>
  </si>
  <si>
    <t>631-01
예치금회수</t>
  </si>
  <si>
    <t>수 입 합 계</t>
  </si>
  <si>
    <t>분야</t>
  </si>
  <si>
    <t>부문</t>
  </si>
  <si>
    <t>정책</t>
  </si>
  <si>
    <t>단위</t>
  </si>
  <si>
    <t>세
부</t>
  </si>
  <si>
    <t>편성목
통계목</t>
  </si>
  <si>
    <t>산 출 내 역</t>
  </si>
  <si>
    <t>전년도
지출액(A)</t>
  </si>
  <si>
    <t>지출액
(B)</t>
  </si>
  <si>
    <t>증 감
(B-A)</t>
  </si>
  <si>
    <t>사회개발비</t>
  </si>
  <si>
    <t>사회보장비</t>
  </si>
  <si>
    <t>복지기반조성</t>
  </si>
  <si>
    <t xml:space="preserve">복지장학기금 </t>
  </si>
  <si>
    <t>저소득자녀 장학금 지급</t>
  </si>
  <si>
    <t>301 일반보상금</t>
  </si>
  <si>
    <t>02 장학금및학자금</t>
  </si>
  <si>
    <t>예비비</t>
  </si>
  <si>
    <t>801 예비비</t>
  </si>
  <si>
    <t>재무활동(주민생활지원과)</t>
  </si>
  <si>
    <t>보전지출(장학기금)</t>
  </si>
  <si>
    <t>여유자금예치</t>
  </si>
  <si>
    <t>602 예치금</t>
  </si>
  <si>
    <t xml:space="preserve">  예치금                                  =   300,000</t>
  </si>
  <si>
    <t>지  출  합  계</t>
  </si>
  <si>
    <t>2004
까지</t>
  </si>
  <si>
    <t>2008년도말
현재액</t>
  </si>
  <si>
    <t>2009년도말
현재액(A)</t>
  </si>
  <si>
    <t>2010년도말
현재액(B)</t>
  </si>
  <si>
    <t xml:space="preserve"> 은행예치금 이자수입      = 6,000</t>
  </si>
  <si>
    <t>수  입  계  획</t>
  </si>
  <si>
    <t>지  출  계  획</t>
  </si>
  <si>
    <t>(단위 : 천원)</t>
  </si>
  <si>
    <t>주 민 생 활 지 원 과</t>
  </si>
  <si>
    <t>(1) 기금사업의 목표 : 저소득층 주민 자녀 중 학업에 충실하고 품행이 바른 중.고등학교 학생에게 복지장학금을 지급하여
                             학업증진에 기여</t>
  </si>
  <si>
    <t xml:space="preserve"> 장학금지급     300,000원*20명   = 6,000</t>
  </si>
  <si>
    <t xml:space="preserve">  은행예치금회수           = 303,531</t>
  </si>
  <si>
    <t xml:space="preserve">  예비비                                   = 3,531</t>
  </si>
  <si>
    <t>복지장학기금 운용계획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</si>
</sst>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</numFmts>
  <fonts count="2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34"/>
      <name val="HY견명조"/>
      <family val="1"/>
    </font>
    <font>
      <sz val="28"/>
      <name val="HY견명조"/>
      <family val="1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31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178" fontId="16" fillId="0" borderId="11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3" borderId="14" xfId="0" applyFont="1" applyFill="1" applyBorder="1" applyAlignment="1">
      <alignment horizontal="center" vertical="center" wrapText="1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 shrinkToFit="1"/>
    </xf>
    <xf numFmtId="178" fontId="16" fillId="0" borderId="18" xfId="0" applyNumberFormat="1" applyFont="1" applyFill="1" applyBorder="1" applyAlignment="1">
      <alignment horizontal="right" vertical="center" shrinkToFit="1"/>
    </xf>
    <xf numFmtId="178" fontId="16" fillId="0" borderId="19" xfId="0" applyNumberFormat="1" applyFont="1" applyFill="1" applyBorder="1" applyAlignment="1">
      <alignment horizontal="right" vertical="center" shrinkToFit="1"/>
    </xf>
    <xf numFmtId="189" fontId="16" fillId="0" borderId="11" xfId="0" applyNumberFormat="1" applyFont="1" applyFill="1" applyBorder="1" applyAlignment="1">
      <alignment horizontal="right" vertical="center" shrinkToFit="1"/>
    </xf>
    <xf numFmtId="176" fontId="17" fillId="3" borderId="20" xfId="0" applyNumberFormat="1" applyFont="1" applyFill="1" applyBorder="1" applyAlignment="1">
      <alignment horizontal="center" vertical="center" shrinkToFit="1"/>
    </xf>
    <xf numFmtId="176" fontId="17" fillId="3" borderId="21" xfId="0" applyNumberFormat="1" applyFont="1" applyFill="1" applyBorder="1" applyAlignment="1">
      <alignment horizontal="center" vertical="center" wrapText="1" shrinkToFit="1"/>
    </xf>
    <xf numFmtId="176" fontId="17" fillId="3" borderId="21" xfId="0" applyNumberFormat="1" applyFont="1" applyFill="1" applyBorder="1" applyAlignment="1">
      <alignment horizontal="center" vertical="center" shrinkToFit="1"/>
    </xf>
    <xf numFmtId="176" fontId="17" fillId="3" borderId="19" xfId="0" applyNumberFormat="1" applyFont="1" applyFill="1" applyBorder="1" applyAlignment="1">
      <alignment horizontal="center" vertical="center" wrapText="1" shrinkToFit="1"/>
    </xf>
    <xf numFmtId="3" fontId="17" fillId="0" borderId="22" xfId="0" applyNumberFormat="1" applyFont="1" applyBorder="1" applyAlignment="1">
      <alignment horizontal="center" vertical="center" shrinkToFit="1"/>
    </xf>
    <xf numFmtId="41" fontId="17" fillId="0" borderId="8" xfId="18" applyFont="1" applyFill="1" applyBorder="1" applyAlignment="1">
      <alignment horizontal="center" vertical="center" shrinkToFit="1"/>
    </xf>
    <xf numFmtId="3" fontId="16" fillId="0" borderId="23" xfId="0" applyNumberFormat="1" applyFont="1" applyBorder="1" applyAlignment="1">
      <alignment horizontal="center"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178" fontId="16" fillId="0" borderId="24" xfId="18" applyNumberFormat="1" applyFont="1" applyFill="1" applyBorder="1" applyAlignment="1">
      <alignment horizontal="right" vertical="center" shrinkToFit="1"/>
    </xf>
    <xf numFmtId="3" fontId="16" fillId="0" borderId="25" xfId="0" applyNumberFormat="1" applyFont="1" applyBorder="1" applyAlignment="1">
      <alignment horizontal="center" vertical="center" shrinkToFit="1"/>
    </xf>
    <xf numFmtId="178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178" fontId="16" fillId="0" borderId="26" xfId="18" applyNumberFormat="1" applyFont="1" applyFill="1" applyBorder="1" applyAlignment="1">
      <alignment horizontal="right" vertical="center" shrinkToFit="1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89" fontId="16" fillId="0" borderId="8" xfId="18" applyNumberFormat="1" applyFont="1" applyFill="1" applyBorder="1" applyAlignment="1">
      <alignment vertical="center" wrapText="1"/>
    </xf>
    <xf numFmtId="41" fontId="16" fillId="0" borderId="17" xfId="18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9" xfId="0" applyNumberFormat="1" applyFont="1" applyFill="1" applyBorder="1" applyAlignment="1">
      <alignment vertical="center" shrinkToFit="1"/>
    </xf>
    <xf numFmtId="41" fontId="16" fillId="0" borderId="18" xfId="18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/>
    </xf>
    <xf numFmtId="41" fontId="16" fillId="0" borderId="21" xfId="18" applyNumberFormat="1" applyFont="1" applyFill="1" applyBorder="1" applyAlignment="1">
      <alignment vertical="center" wrapText="1"/>
    </xf>
    <xf numFmtId="178" fontId="16" fillId="0" borderId="21" xfId="0" applyNumberFormat="1" applyFont="1" applyFill="1" applyBorder="1" applyAlignment="1">
      <alignment vertical="center" shrinkToFit="1"/>
    </xf>
    <xf numFmtId="41" fontId="16" fillId="0" borderId="19" xfId="18" applyFont="1" applyFill="1" applyBorder="1" applyAlignment="1">
      <alignment vertical="center" wrapText="1"/>
    </xf>
    <xf numFmtId="41" fontId="16" fillId="0" borderId="31" xfId="18" applyFont="1" applyFill="1" applyBorder="1" applyAlignment="1">
      <alignment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187" fontId="16" fillId="0" borderId="11" xfId="0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horizontal="right" vertical="center" shrinkToFit="1"/>
    </xf>
    <xf numFmtId="192" fontId="16" fillId="0" borderId="11" xfId="18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vertical="center" shrinkToFit="1"/>
    </xf>
    <xf numFmtId="192" fontId="16" fillId="0" borderId="10" xfId="18" applyNumberFormat="1" applyFont="1" applyFill="1" applyBorder="1" applyAlignment="1">
      <alignment vertical="center" shrinkToFit="1"/>
    </xf>
    <xf numFmtId="178" fontId="17" fillId="0" borderId="31" xfId="0" applyNumberFormat="1" applyFont="1" applyFill="1" applyBorder="1" applyAlignment="1">
      <alignment horizontal="right" vertical="center" shrinkToFit="1"/>
    </xf>
    <xf numFmtId="187" fontId="16" fillId="0" borderId="11" xfId="18" applyNumberFormat="1" applyFont="1" applyFill="1" applyBorder="1" applyAlignment="1">
      <alignment horizontal="center" vertical="center"/>
    </xf>
    <xf numFmtId="178" fontId="17" fillId="0" borderId="4" xfId="18" applyNumberFormat="1" applyFont="1" applyFill="1" applyBorder="1" applyAlignment="1">
      <alignment horizontal="right" vertical="center" shrinkToFit="1"/>
    </xf>
    <xf numFmtId="192" fontId="17" fillId="0" borderId="8" xfId="18" applyNumberFormat="1" applyFont="1" applyFill="1" applyBorder="1" applyAlignment="1">
      <alignment horizontal="right" vertical="center" shrinkToFit="1"/>
    </xf>
    <xf numFmtId="178" fontId="17" fillId="0" borderId="32" xfId="18" applyNumberFormat="1" applyFont="1" applyFill="1" applyBorder="1" applyAlignment="1">
      <alignment horizontal="right" vertical="center" shrinkToFit="1"/>
    </xf>
    <xf numFmtId="192" fontId="16" fillId="0" borderId="11" xfId="18" applyNumberFormat="1" applyFont="1" applyFill="1" applyBorder="1" applyAlignment="1">
      <alignment horizontal="right" shrinkToFit="1"/>
    </xf>
    <xf numFmtId="192" fontId="16" fillId="0" borderId="10" xfId="18" applyNumberFormat="1" applyFont="1" applyFill="1" applyBorder="1" applyAlignment="1">
      <alignment horizontal="right" shrinkToFit="1"/>
    </xf>
    <xf numFmtId="41" fontId="17" fillId="0" borderId="33" xfId="18" applyNumberFormat="1" applyFont="1" applyFill="1" applyBorder="1" applyAlignment="1">
      <alignment vertical="center" wrapText="1"/>
    </xf>
    <xf numFmtId="189" fontId="17" fillId="0" borderId="33" xfId="18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7" fillId="3" borderId="34" xfId="0" applyFont="1" applyFill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 shrinkToFit="1"/>
    </xf>
    <xf numFmtId="187" fontId="17" fillId="0" borderId="8" xfId="0" applyNumberFormat="1" applyFont="1" applyFill="1" applyBorder="1" applyAlignment="1">
      <alignment horizontal="right" vertical="center" shrinkToFit="1"/>
    </xf>
    <xf numFmtId="189" fontId="17" fillId="0" borderId="8" xfId="0" applyNumberFormat="1" applyFont="1" applyFill="1" applyBorder="1" applyAlignment="1">
      <alignment horizontal="right" vertical="center" shrinkToFit="1"/>
    </xf>
    <xf numFmtId="0" fontId="17" fillId="0" borderId="35" xfId="0" applyFont="1" applyBorder="1" applyAlignment="1">
      <alignment horizontal="center" vertical="center" wrapText="1"/>
    </xf>
    <xf numFmtId="3" fontId="17" fillId="0" borderId="33" xfId="0" applyNumberFormat="1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76" fontId="17" fillId="3" borderId="40" xfId="0" applyNumberFormat="1" applyFont="1" applyFill="1" applyBorder="1" applyAlignment="1">
      <alignment horizontal="center" vertical="center" shrinkToFit="1"/>
    </xf>
    <xf numFmtId="176" fontId="17" fillId="3" borderId="41" xfId="0" applyNumberFormat="1" applyFont="1" applyFill="1" applyBorder="1" applyAlignment="1">
      <alignment horizontal="center" vertical="center" shrinkToFit="1"/>
    </xf>
    <xf numFmtId="176" fontId="17" fillId="3" borderId="42" xfId="0" applyNumberFormat="1" applyFont="1" applyFill="1" applyBorder="1" applyAlignment="1">
      <alignment horizontal="center" vertical="center" shrinkToFit="1"/>
    </xf>
    <xf numFmtId="176" fontId="17" fillId="3" borderId="43" xfId="0" applyNumberFormat="1" applyFont="1" applyFill="1" applyBorder="1" applyAlignment="1">
      <alignment horizontal="center" vertical="center" shrinkToFi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3" fontId="16" fillId="0" borderId="29" xfId="0" applyNumberFormat="1" applyFont="1" applyFill="1" applyBorder="1" applyAlignment="1">
      <alignment horizontal="right" vertical="center" shrinkToFit="1"/>
    </xf>
    <xf numFmtId="3" fontId="16" fillId="0" borderId="54" xfId="0" applyNumberFormat="1" applyFont="1" applyFill="1" applyBorder="1" applyAlignment="1">
      <alignment horizontal="right" vertical="center" shrinkToFit="1"/>
    </xf>
    <xf numFmtId="3" fontId="16" fillId="0" borderId="30" xfId="0" applyNumberFormat="1" applyFont="1" applyFill="1" applyBorder="1" applyAlignment="1">
      <alignment horizontal="right" vertical="center" shrinkToFit="1"/>
    </xf>
    <xf numFmtId="3" fontId="17" fillId="0" borderId="55" xfId="0" applyNumberFormat="1" applyFont="1" applyFill="1" applyBorder="1" applyAlignment="1">
      <alignment horizontal="right" vertical="center" shrinkToFit="1"/>
    </xf>
    <xf numFmtId="3" fontId="17" fillId="0" borderId="49" xfId="0" applyNumberFormat="1" applyFont="1" applyFill="1" applyBorder="1" applyAlignment="1">
      <alignment horizontal="right" vertical="center" shrinkToFit="1"/>
    </xf>
    <xf numFmtId="3" fontId="17" fillId="0" borderId="50" xfId="0" applyNumberFormat="1" applyFont="1" applyFill="1" applyBorder="1" applyAlignment="1">
      <alignment horizontal="right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shrinkToFit="1"/>
    </xf>
    <xf numFmtId="0" fontId="16" fillId="0" borderId="54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57" xfId="0" applyFont="1" applyFill="1" applyBorder="1" applyAlignment="1">
      <alignment horizontal="center" vertical="center" wrapText="1" shrinkToFit="1"/>
    </xf>
    <xf numFmtId="0" fontId="17" fillId="3" borderId="58" xfId="0" applyFont="1" applyFill="1" applyBorder="1" applyAlignment="1">
      <alignment horizontal="center" vertical="center" wrapText="1" shrinkToFit="1"/>
    </xf>
    <xf numFmtId="3" fontId="16" fillId="0" borderId="59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3" fontId="16" fillId="0" borderId="38" xfId="0" applyNumberFormat="1" applyFont="1" applyFill="1" applyBorder="1" applyAlignment="1">
      <alignment horizontal="right" vertical="center" shrinkToFit="1"/>
    </xf>
    <xf numFmtId="0" fontId="17" fillId="3" borderId="14" xfId="0" applyFont="1" applyFill="1" applyBorder="1" applyAlignment="1">
      <alignment horizontal="center" vertical="center" wrapText="1" shrinkToFit="1"/>
    </xf>
    <xf numFmtId="0" fontId="17" fillId="3" borderId="60" xfId="0" applyFont="1" applyFill="1" applyBorder="1" applyAlignment="1">
      <alignment horizontal="center" vertical="center" wrapText="1" shrinkToFit="1"/>
    </xf>
    <xf numFmtId="178" fontId="16" fillId="0" borderId="8" xfId="0" applyNumberFormat="1" applyFont="1" applyFill="1" applyBorder="1" applyAlignment="1">
      <alignment horizontal="right" vertical="center" shrinkToFit="1"/>
    </xf>
    <xf numFmtId="178" fontId="16" fillId="0" borderId="17" xfId="0" applyNumberFormat="1" applyFont="1" applyFill="1" applyBorder="1" applyAlignment="1">
      <alignment horizontal="right"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178" fontId="16" fillId="0" borderId="18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178" fontId="16" fillId="0" borderId="19" xfId="0" applyNumberFormat="1" applyFont="1" applyFill="1" applyBorder="1" applyAlignment="1">
      <alignment horizontal="right" vertical="center" shrinkToFit="1"/>
    </xf>
    <xf numFmtId="178" fontId="17" fillId="0" borderId="33" xfId="0" applyNumberFormat="1" applyFont="1" applyFill="1" applyBorder="1" applyAlignment="1">
      <alignment horizontal="right" vertical="center" shrinkToFit="1"/>
    </xf>
    <xf numFmtId="178" fontId="17" fillId="0" borderId="31" xfId="0" applyNumberFormat="1" applyFont="1" applyFill="1" applyBorder="1" applyAlignment="1">
      <alignment horizontal="right" vertical="center" shrinkToFit="1"/>
    </xf>
    <xf numFmtId="189" fontId="16" fillId="0" borderId="11" xfId="0" applyNumberFormat="1" applyFont="1" applyFill="1" applyBorder="1" applyAlignment="1">
      <alignment horizontal="right" vertical="center" shrinkToFit="1"/>
    </xf>
    <xf numFmtId="189" fontId="16" fillId="0" borderId="18" xfId="0" applyNumberFormat="1" applyFont="1" applyFill="1" applyBorder="1" applyAlignment="1">
      <alignment horizontal="right" vertical="center" shrinkToFit="1"/>
    </xf>
    <xf numFmtId="0" fontId="16" fillId="0" borderId="39" xfId="0" applyFont="1" applyBorder="1" applyAlignment="1">
      <alignment vertical="center" wrapText="1" shrinkToFit="1"/>
    </xf>
    <xf numFmtId="0" fontId="16" fillId="0" borderId="2" xfId="0" applyFont="1" applyBorder="1" applyAlignment="1">
      <alignment vertical="center" shrinkToFit="1"/>
    </xf>
    <xf numFmtId="0" fontId="16" fillId="0" borderId="27" xfId="0" applyFont="1" applyBorder="1" applyAlignment="1">
      <alignment vertical="center" shrinkToFit="1"/>
    </xf>
    <xf numFmtId="0" fontId="16" fillId="0" borderId="36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6" fillId="0" borderId="38" xfId="0" applyFont="1" applyBorder="1" applyAlignment="1">
      <alignment horizontal="left" vertical="center" wrapText="1" shrinkToFit="1"/>
    </xf>
    <xf numFmtId="0" fontId="16" fillId="0" borderId="52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 topLeftCell="A1">
      <selection activeCell="A11" sqref="A11:N11"/>
    </sheetView>
  </sheetViews>
  <sheetFormatPr defaultColWidth="8.88671875" defaultRowHeight="13.5"/>
  <sheetData>
    <row r="1" spans="1:14" s="32" customFormat="1" ht="30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2" customFormat="1" ht="30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32" customFormat="1" ht="81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2" customFormat="1" ht="37.5" customHeight="1">
      <c r="A4" s="132" t="s">
        <v>149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35" customFormat="1" ht="49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2" customFormat="1" ht="48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2" customFormat="1" ht="30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32" customFormat="1" ht="30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32" customFormat="1" ht="30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32" customFormat="1" ht="30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32" customFormat="1" ht="30" customHeight="1">
      <c r="A11" s="133" t="s">
        <v>144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s="32" customFormat="1" ht="30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32" customFormat="1" ht="30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sheetProtection selectLockedCells="1" selectUnlockedCells="1"/>
  <mergeCells count="2">
    <mergeCell ref="A4:N4"/>
    <mergeCell ref="A11:N11"/>
  </mergeCells>
  <printOptions/>
  <pageMargins left="0.75" right="0.75" top="1" bottom="1" header="0.5" footer="0.5"/>
  <pageSetup firstPageNumber="2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Normal="70" zoomScaleSheetLayoutView="100" workbookViewId="0" topLeftCell="A1">
      <selection activeCell="E4" sqref="E4"/>
    </sheetView>
  </sheetViews>
  <sheetFormatPr defaultColWidth="8.88671875" defaultRowHeight="13.5"/>
  <cols>
    <col min="1" max="1" width="6.3359375" style="14" customWidth="1"/>
    <col min="2" max="2" width="22.3359375" style="14" customWidth="1"/>
    <col min="3" max="3" width="18.10546875" style="14" customWidth="1"/>
    <col min="4" max="4" width="16.6640625" style="14" customWidth="1"/>
    <col min="5" max="5" width="17.77734375" style="14" customWidth="1"/>
    <col min="6" max="6" width="20.3359375" style="14" customWidth="1"/>
    <col min="7" max="7" width="21.10546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34" t="s">
        <v>149</v>
      </c>
      <c r="B1" s="134"/>
      <c r="C1" s="134"/>
      <c r="D1" s="134"/>
      <c r="E1" s="134"/>
      <c r="F1" s="134"/>
      <c r="G1" s="134"/>
    </row>
    <row r="2" ht="17.25" customHeight="1"/>
    <row r="3" spans="1:3" ht="22.5" customHeight="1">
      <c r="A3" s="138" t="s">
        <v>60</v>
      </c>
      <c r="B3" s="138"/>
      <c r="C3" s="138"/>
    </row>
    <row r="4" ht="22.5" customHeight="1">
      <c r="A4" s="15" t="s">
        <v>68</v>
      </c>
    </row>
    <row r="5" s="16" customFormat="1" ht="22.5" customHeight="1">
      <c r="B5" s="16" t="s">
        <v>77</v>
      </c>
    </row>
    <row r="6" s="16" customFormat="1" ht="22.5" customHeight="1">
      <c r="B6" s="16" t="s">
        <v>78</v>
      </c>
    </row>
    <row r="7" s="16" customFormat="1" ht="22.5" customHeight="1">
      <c r="B7" s="16" t="s">
        <v>79</v>
      </c>
    </row>
    <row r="8" ht="8.25" customHeight="1"/>
    <row r="9" spans="1:6" ht="22.5" customHeight="1">
      <c r="A9" s="15" t="s">
        <v>30</v>
      </c>
      <c r="F9" s="14" t="s">
        <v>83</v>
      </c>
    </row>
    <row r="10" spans="2:7" ht="41.25" customHeight="1">
      <c r="B10" s="142" t="s">
        <v>145</v>
      </c>
      <c r="C10" s="142"/>
      <c r="D10" s="142"/>
      <c r="E10" s="142"/>
      <c r="F10" s="142"/>
      <c r="G10" s="142"/>
    </row>
    <row r="11" s="16" customFormat="1" ht="22.5" customHeight="1">
      <c r="B11" s="16" t="s">
        <v>72</v>
      </c>
    </row>
    <row r="12" s="16" customFormat="1" ht="22.5" customHeight="1">
      <c r="B12" s="16" t="s">
        <v>80</v>
      </c>
    </row>
    <row r="13" s="16" customFormat="1" ht="6.75" customHeight="1"/>
    <row r="14" ht="23.25" customHeight="1">
      <c r="A14" s="15" t="s">
        <v>31</v>
      </c>
    </row>
    <row r="15" ht="23.25" customHeight="1">
      <c r="B15" s="16" t="s">
        <v>61</v>
      </c>
    </row>
    <row r="16" spans="2:7" ht="15" customHeight="1">
      <c r="B16" s="16"/>
      <c r="G16" s="45" t="s">
        <v>76</v>
      </c>
    </row>
    <row r="17" spans="2:8" ht="23.25" customHeight="1">
      <c r="B17" s="137" t="s">
        <v>73</v>
      </c>
      <c r="C17" s="139" t="s">
        <v>74</v>
      </c>
      <c r="D17" s="140"/>
      <c r="E17" s="141"/>
      <c r="F17" s="137" t="s">
        <v>75</v>
      </c>
      <c r="G17" s="135" t="s">
        <v>62</v>
      </c>
      <c r="H17" s="17"/>
    </row>
    <row r="18" spans="2:8" ht="23.25" customHeight="1">
      <c r="B18" s="136"/>
      <c r="C18" s="18" t="s">
        <v>27</v>
      </c>
      <c r="D18" s="18" t="s">
        <v>28</v>
      </c>
      <c r="E18" s="18" t="s">
        <v>29</v>
      </c>
      <c r="F18" s="136"/>
      <c r="G18" s="136"/>
      <c r="H18" s="17"/>
    </row>
    <row r="19" spans="2:8" ht="30" customHeight="1">
      <c r="B19" s="108">
        <v>303531</v>
      </c>
      <c r="C19" s="108">
        <v>6000</v>
      </c>
      <c r="D19" s="108">
        <v>6000</v>
      </c>
      <c r="E19" s="19">
        <f>C19-D19</f>
        <v>0</v>
      </c>
      <c r="F19" s="108">
        <f>B19+E19</f>
        <v>303531</v>
      </c>
      <c r="G19" s="18"/>
      <c r="H19" s="17"/>
    </row>
    <row r="20" ht="27" customHeight="1">
      <c r="B20" s="16" t="s">
        <v>81</v>
      </c>
    </row>
    <row r="21" ht="22.5" customHeight="1">
      <c r="B21" s="16" t="s">
        <v>82</v>
      </c>
    </row>
    <row r="22" ht="22.5" customHeight="1">
      <c r="B22" s="16" t="s">
        <v>85</v>
      </c>
    </row>
    <row r="23" ht="15" customHeight="1"/>
  </sheetData>
  <mergeCells count="7">
    <mergeCell ref="A1:G1"/>
    <mergeCell ref="G17:G18"/>
    <mergeCell ref="B17:B18"/>
    <mergeCell ref="A3:C3"/>
    <mergeCell ref="C17:E17"/>
    <mergeCell ref="F17:F18"/>
    <mergeCell ref="B10:G10"/>
  </mergeCells>
  <printOptions/>
  <pageMargins left="0.75" right="0.75" top="1" bottom="0.79" header="0.5" footer="0.5"/>
  <pageSetup firstPageNumber="29" useFirstPageNumber="1" horizontalDpi="600" verticalDpi="600" orientation="landscape" paperSize="9" scale="90" r:id="rId2"/>
  <headerFooter alignWithMargins="0">
    <oddFooter>&amp;C- &amp;P -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workbookViewId="0" topLeftCell="A1">
      <selection activeCell="H13" sqref="H13"/>
    </sheetView>
  </sheetViews>
  <sheetFormatPr defaultColWidth="8.88671875" defaultRowHeight="13.5"/>
  <cols>
    <col min="1" max="1" width="18.88671875" style="14" customWidth="1"/>
    <col min="2" max="2" width="14.6640625" style="14" customWidth="1"/>
    <col min="3" max="3" width="14.4453125" style="14" customWidth="1"/>
    <col min="4" max="4" width="14.21484375" style="14" customWidth="1"/>
    <col min="5" max="5" width="19.88671875" style="14" customWidth="1"/>
    <col min="6" max="6" width="14.88671875" style="14" customWidth="1"/>
    <col min="7" max="7" width="14.6640625" style="14" customWidth="1"/>
    <col min="8" max="8" width="15.4453125" style="14" customWidth="1"/>
    <col min="9" max="16384" width="8.88671875" style="14" customWidth="1"/>
  </cols>
  <sheetData>
    <row r="1" spans="1:4" ht="16.5" customHeight="1">
      <c r="A1" s="138" t="s">
        <v>63</v>
      </c>
      <c r="B1" s="138"/>
      <c r="C1" s="138"/>
      <c r="D1" s="138"/>
    </row>
    <row r="2" spans="1:4" ht="14.25" customHeight="1">
      <c r="A2" s="20"/>
      <c r="B2" s="20"/>
      <c r="C2" s="20"/>
      <c r="D2" s="20"/>
    </row>
    <row r="3" spans="1:4" ht="19.5" customHeight="1">
      <c r="A3" s="21" t="s">
        <v>32</v>
      </c>
      <c r="B3" s="20"/>
      <c r="C3" s="20"/>
      <c r="D3" s="20"/>
    </row>
    <row r="4" ht="15" customHeight="1" thickBot="1">
      <c r="H4" s="45" t="s">
        <v>50</v>
      </c>
    </row>
    <row r="5" spans="1:8" s="22" customFormat="1" ht="32.25" customHeight="1">
      <c r="A5" s="143" t="s">
        <v>141</v>
      </c>
      <c r="B5" s="144"/>
      <c r="C5" s="144"/>
      <c r="D5" s="144"/>
      <c r="E5" s="145" t="s">
        <v>142</v>
      </c>
      <c r="F5" s="144"/>
      <c r="G5" s="144"/>
      <c r="H5" s="146"/>
    </row>
    <row r="6" spans="1:8" s="22" customFormat="1" ht="54" customHeight="1" thickBot="1">
      <c r="A6" s="55" t="s">
        <v>86</v>
      </c>
      <c r="B6" s="56" t="s">
        <v>87</v>
      </c>
      <c r="C6" s="56" t="s">
        <v>88</v>
      </c>
      <c r="D6" s="56" t="s">
        <v>89</v>
      </c>
      <c r="E6" s="57" t="s">
        <v>86</v>
      </c>
      <c r="F6" s="56" t="s">
        <v>90</v>
      </c>
      <c r="G6" s="56" t="s">
        <v>91</v>
      </c>
      <c r="H6" s="58" t="s">
        <v>89</v>
      </c>
    </row>
    <row r="7" spans="1:8" s="23" customFormat="1" ht="47.25" customHeight="1" thickTop="1">
      <c r="A7" s="59" t="s">
        <v>1</v>
      </c>
      <c r="B7" s="110">
        <f>SUM(B8:B15)</f>
        <v>315688</v>
      </c>
      <c r="C7" s="110">
        <f>SUM(C8:C15)</f>
        <v>309531</v>
      </c>
      <c r="D7" s="109">
        <f>SUM(C7-B7)</f>
        <v>-6157</v>
      </c>
      <c r="E7" s="60" t="s">
        <v>1</v>
      </c>
      <c r="F7" s="110">
        <f>SUM(F8:F15)</f>
        <v>315688</v>
      </c>
      <c r="G7" s="110">
        <f>SUM(G8:G15)</f>
        <v>309531</v>
      </c>
      <c r="H7" s="111">
        <f>G7-F7</f>
        <v>-6157</v>
      </c>
    </row>
    <row r="8" spans="1:8" s="16" customFormat="1" ht="34.5" customHeight="1">
      <c r="A8" s="61" t="s">
        <v>92</v>
      </c>
      <c r="B8" s="104"/>
      <c r="C8" s="104"/>
      <c r="D8" s="62"/>
      <c r="E8" s="63" t="s">
        <v>93</v>
      </c>
      <c r="F8" s="103">
        <v>13200</v>
      </c>
      <c r="G8" s="103">
        <v>6000</v>
      </c>
      <c r="H8" s="65">
        <f>G8-F8</f>
        <v>-7200</v>
      </c>
    </row>
    <row r="9" spans="1:8" s="16" customFormat="1" ht="34.5" customHeight="1">
      <c r="A9" s="61" t="s">
        <v>94</v>
      </c>
      <c r="B9" s="104"/>
      <c r="C9" s="104"/>
      <c r="D9" s="62"/>
      <c r="E9" s="63" t="s">
        <v>95</v>
      </c>
      <c r="F9" s="103"/>
      <c r="G9" s="103"/>
      <c r="H9" s="65"/>
    </row>
    <row r="10" spans="1:8" s="16" customFormat="1" ht="34.5" customHeight="1">
      <c r="A10" s="61" t="s">
        <v>96</v>
      </c>
      <c r="B10" s="104"/>
      <c r="C10" s="104"/>
      <c r="D10" s="62"/>
      <c r="E10" s="63" t="s">
        <v>97</v>
      </c>
      <c r="F10" s="103"/>
      <c r="G10" s="103"/>
      <c r="H10" s="65"/>
    </row>
    <row r="11" spans="1:8" s="16" customFormat="1" ht="34.5" customHeight="1">
      <c r="A11" s="61" t="s">
        <v>98</v>
      </c>
      <c r="B11" s="104"/>
      <c r="C11" s="104"/>
      <c r="D11" s="62"/>
      <c r="E11" s="63" t="s">
        <v>99</v>
      </c>
      <c r="F11" s="103"/>
      <c r="G11" s="103"/>
      <c r="H11" s="65"/>
    </row>
    <row r="12" spans="1:8" s="16" customFormat="1" ht="34.5" customHeight="1">
      <c r="A12" s="61" t="s">
        <v>100</v>
      </c>
      <c r="B12" s="104">
        <v>302488</v>
      </c>
      <c r="C12" s="104">
        <v>303531</v>
      </c>
      <c r="D12" s="62">
        <f>SUM(C12-B12)</f>
        <v>1043</v>
      </c>
      <c r="E12" s="63" t="s">
        <v>101</v>
      </c>
      <c r="F12" s="105">
        <v>300000</v>
      </c>
      <c r="G12" s="105">
        <v>300000</v>
      </c>
      <c r="H12" s="65">
        <f>G12-F12</f>
        <v>0</v>
      </c>
    </row>
    <row r="13" spans="1:8" s="16" customFormat="1" ht="34.5" customHeight="1">
      <c r="A13" s="61" t="s">
        <v>102</v>
      </c>
      <c r="B13" s="112"/>
      <c r="C13" s="112"/>
      <c r="D13" s="62"/>
      <c r="E13" s="63" t="s">
        <v>103</v>
      </c>
      <c r="F13" s="105"/>
      <c r="G13" s="105"/>
      <c r="H13" s="65"/>
    </row>
    <row r="14" spans="1:8" s="16" customFormat="1" ht="34.5" customHeight="1">
      <c r="A14" s="61" t="s">
        <v>104</v>
      </c>
      <c r="B14" s="104">
        <v>13200</v>
      </c>
      <c r="C14" s="104">
        <v>6000</v>
      </c>
      <c r="D14" s="62">
        <f>SUM(C14-B14)</f>
        <v>-7200</v>
      </c>
      <c r="E14" s="63" t="s">
        <v>105</v>
      </c>
      <c r="F14" s="105"/>
      <c r="G14" s="105"/>
      <c r="H14" s="65"/>
    </row>
    <row r="15" spans="1:8" ht="34.5" customHeight="1" thickBot="1">
      <c r="A15" s="66" t="s">
        <v>106</v>
      </c>
      <c r="B15" s="113"/>
      <c r="C15" s="113"/>
      <c r="D15" s="67">
        <f>SUM(C15-B15)</f>
        <v>0</v>
      </c>
      <c r="E15" s="68" t="s">
        <v>107</v>
      </c>
      <c r="F15" s="106">
        <v>2488</v>
      </c>
      <c r="G15" s="106">
        <v>3531</v>
      </c>
      <c r="H15" s="69">
        <f>G15-F15</f>
        <v>1043</v>
      </c>
    </row>
  </sheetData>
  <mergeCells count="3">
    <mergeCell ref="A5:D5"/>
    <mergeCell ref="E5:H5"/>
    <mergeCell ref="A1:D1"/>
  </mergeCells>
  <printOptions/>
  <pageMargins left="0.75" right="0.43" top="1" bottom="0.76" header="0.5" footer="0.5"/>
  <pageSetup firstPageNumber="30" useFirstPageNumber="1" horizontalDpi="600" verticalDpi="600" orientation="landscape" paperSize="9" scale="9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90" zoomScaleSheetLayoutView="90" workbookViewId="0" topLeftCell="A1">
      <selection activeCell="F12" sqref="F12"/>
    </sheetView>
  </sheetViews>
  <sheetFormatPr defaultColWidth="8.88671875" defaultRowHeight="13.5"/>
  <cols>
    <col min="1" max="3" width="3.77734375" style="26" customWidth="1"/>
    <col min="4" max="4" width="20.99609375" style="26" customWidth="1"/>
    <col min="5" max="5" width="0.671875" style="26" hidden="1" customWidth="1"/>
    <col min="6" max="6" width="17.77734375" style="26" customWidth="1"/>
    <col min="7" max="7" width="18.3359375" style="26" customWidth="1"/>
    <col min="8" max="8" width="18.5546875" style="26" customWidth="1"/>
    <col min="9" max="9" width="41.3359375" style="26" customWidth="1"/>
    <col min="10" max="16384" width="8.88671875" style="26" customWidth="1"/>
  </cols>
  <sheetData>
    <row r="1" spans="1:6" s="28" customFormat="1" ht="30" customHeight="1">
      <c r="A1" s="27"/>
      <c r="B1" s="27" t="s">
        <v>38</v>
      </c>
      <c r="C1" s="27"/>
      <c r="D1" s="27"/>
      <c r="E1" s="27"/>
      <c r="F1" s="27"/>
    </row>
    <row r="2" spans="1:9" ht="15.75" customHeight="1" thickBot="1">
      <c r="A2" s="24"/>
      <c r="B2" s="24"/>
      <c r="C2" s="24"/>
      <c r="D2" s="25"/>
      <c r="E2" s="25"/>
      <c r="F2" s="25"/>
      <c r="I2" s="116" t="s">
        <v>50</v>
      </c>
    </row>
    <row r="3" spans="1:9" s="29" customFormat="1" ht="33" customHeight="1">
      <c r="A3" s="156" t="s">
        <v>108</v>
      </c>
      <c r="B3" s="157"/>
      <c r="C3" s="157"/>
      <c r="D3" s="157"/>
      <c r="E3" s="157"/>
      <c r="F3" s="149" t="s">
        <v>69</v>
      </c>
      <c r="G3" s="151" t="s">
        <v>70</v>
      </c>
      <c r="H3" s="158" t="s">
        <v>71</v>
      </c>
      <c r="I3" s="147" t="s">
        <v>45</v>
      </c>
    </row>
    <row r="4" spans="1:9" s="29" customFormat="1" ht="32.25" customHeight="1" thickBot="1">
      <c r="A4" s="70" t="s">
        <v>33</v>
      </c>
      <c r="B4" s="71" t="s">
        <v>34</v>
      </c>
      <c r="C4" s="71" t="s">
        <v>35</v>
      </c>
      <c r="D4" s="130" t="s">
        <v>36</v>
      </c>
      <c r="E4" s="131"/>
      <c r="F4" s="150"/>
      <c r="G4" s="152"/>
      <c r="H4" s="159"/>
      <c r="I4" s="148"/>
    </row>
    <row r="5" spans="1:9" s="30" customFormat="1" ht="36.75" customHeight="1" thickTop="1">
      <c r="A5" s="125" t="s">
        <v>39</v>
      </c>
      <c r="B5" s="126"/>
      <c r="C5" s="126"/>
      <c r="D5" s="126"/>
      <c r="E5" s="127"/>
      <c r="F5" s="72">
        <f>F6</f>
        <v>13200</v>
      </c>
      <c r="G5" s="72">
        <f>G6</f>
        <v>6000</v>
      </c>
      <c r="H5" s="73">
        <f>H6</f>
        <v>-7200</v>
      </c>
      <c r="I5" s="74"/>
    </row>
    <row r="6" spans="1:9" s="30" customFormat="1" ht="36.75" customHeight="1">
      <c r="A6" s="75"/>
      <c r="B6" s="128" t="s">
        <v>40</v>
      </c>
      <c r="C6" s="124"/>
      <c r="D6" s="124"/>
      <c r="E6" s="76"/>
      <c r="F6" s="77">
        <f>F7</f>
        <v>13200</v>
      </c>
      <c r="G6" s="77">
        <f>G7</f>
        <v>6000</v>
      </c>
      <c r="H6" s="78">
        <f aca="true" t="shared" si="0" ref="H6:H13">G6-F6</f>
        <v>-7200</v>
      </c>
      <c r="I6" s="79"/>
    </row>
    <row r="7" spans="1:9" s="30" customFormat="1" ht="36.75" customHeight="1">
      <c r="A7" s="80"/>
      <c r="B7" s="81"/>
      <c r="C7" s="128" t="s">
        <v>41</v>
      </c>
      <c r="D7" s="129"/>
      <c r="E7" s="76"/>
      <c r="F7" s="77">
        <f>F8</f>
        <v>13200</v>
      </c>
      <c r="G7" s="77">
        <f>G8</f>
        <v>6000</v>
      </c>
      <c r="H7" s="78">
        <f t="shared" si="0"/>
        <v>-7200</v>
      </c>
      <c r="I7" s="79"/>
    </row>
    <row r="8" spans="1:9" s="30" customFormat="1" ht="50.25" customHeight="1">
      <c r="A8" s="80"/>
      <c r="B8" s="82"/>
      <c r="C8" s="83"/>
      <c r="D8" s="162" t="s">
        <v>37</v>
      </c>
      <c r="E8" s="163"/>
      <c r="F8" s="77">
        <v>13200</v>
      </c>
      <c r="G8" s="77">
        <v>6000</v>
      </c>
      <c r="H8" s="78">
        <f t="shared" si="0"/>
        <v>-7200</v>
      </c>
      <c r="I8" s="79" t="s">
        <v>140</v>
      </c>
    </row>
    <row r="9" spans="1:9" s="30" customFormat="1" ht="36.75" customHeight="1">
      <c r="A9" s="160" t="s">
        <v>42</v>
      </c>
      <c r="B9" s="124"/>
      <c r="C9" s="124"/>
      <c r="D9" s="124"/>
      <c r="E9" s="161"/>
      <c r="F9" s="77">
        <f aca="true" t="shared" si="1" ref="F9:G11">F10</f>
        <v>302488</v>
      </c>
      <c r="G9" s="77">
        <f t="shared" si="1"/>
        <v>303531</v>
      </c>
      <c r="H9" s="78">
        <f t="shared" si="0"/>
        <v>1043</v>
      </c>
      <c r="I9" s="79"/>
    </row>
    <row r="10" spans="1:9" s="30" customFormat="1" ht="36.75" customHeight="1">
      <c r="A10" s="75"/>
      <c r="B10" s="128" t="s">
        <v>43</v>
      </c>
      <c r="C10" s="124"/>
      <c r="D10" s="124"/>
      <c r="E10" s="76"/>
      <c r="F10" s="77">
        <f t="shared" si="1"/>
        <v>302488</v>
      </c>
      <c r="G10" s="77">
        <f t="shared" si="1"/>
        <v>303531</v>
      </c>
      <c r="H10" s="78">
        <f t="shared" si="0"/>
        <v>1043</v>
      </c>
      <c r="I10" s="79"/>
    </row>
    <row r="11" spans="1:9" s="30" customFormat="1" ht="36.75" customHeight="1">
      <c r="A11" s="80"/>
      <c r="B11" s="84"/>
      <c r="C11" s="128" t="s">
        <v>44</v>
      </c>
      <c r="D11" s="129"/>
      <c r="E11" s="76"/>
      <c r="F11" s="77">
        <f t="shared" si="1"/>
        <v>302488</v>
      </c>
      <c r="G11" s="77">
        <f t="shared" si="1"/>
        <v>303531</v>
      </c>
      <c r="H11" s="78">
        <f t="shared" si="0"/>
        <v>1043</v>
      </c>
      <c r="I11" s="79"/>
    </row>
    <row r="12" spans="1:9" s="30" customFormat="1" ht="48.75" customHeight="1" thickBot="1">
      <c r="A12" s="85"/>
      <c r="B12" s="86"/>
      <c r="C12" s="87"/>
      <c r="D12" s="88" t="s">
        <v>109</v>
      </c>
      <c r="E12" s="89"/>
      <c r="F12" s="90">
        <v>302488</v>
      </c>
      <c r="G12" s="90">
        <v>303531</v>
      </c>
      <c r="H12" s="91">
        <f t="shared" si="0"/>
        <v>1043</v>
      </c>
      <c r="I12" s="92" t="s">
        <v>147</v>
      </c>
    </row>
    <row r="13" spans="1:9" s="30" customFormat="1" ht="48.75" customHeight="1" thickBot="1" thickTop="1">
      <c r="A13" s="153" t="s">
        <v>110</v>
      </c>
      <c r="B13" s="154"/>
      <c r="C13" s="154"/>
      <c r="D13" s="154"/>
      <c r="E13" s="155"/>
      <c r="F13" s="114">
        <f>SUM(F5,F9)</f>
        <v>315688</v>
      </c>
      <c r="G13" s="114">
        <f>SUM(G5,G9)</f>
        <v>309531</v>
      </c>
      <c r="H13" s="115">
        <f t="shared" si="0"/>
        <v>-6157</v>
      </c>
      <c r="I13" s="93"/>
    </row>
    <row r="14" ht="19.5" customHeight="1"/>
  </sheetData>
  <mergeCells count="14">
    <mergeCell ref="A13:E13"/>
    <mergeCell ref="A3:E3"/>
    <mergeCell ref="H3:H4"/>
    <mergeCell ref="A9:E9"/>
    <mergeCell ref="B10:D10"/>
    <mergeCell ref="C11:D11"/>
    <mergeCell ref="D8:E8"/>
    <mergeCell ref="I3:I4"/>
    <mergeCell ref="F3:F4"/>
    <mergeCell ref="G3:G4"/>
    <mergeCell ref="C7:D7"/>
    <mergeCell ref="D4:E4"/>
    <mergeCell ref="B6:D6"/>
    <mergeCell ref="A5:E5"/>
  </mergeCells>
  <printOptions/>
  <pageMargins left="0.75" right="0.41" top="1" bottom="0.79" header="0.5" footer="0.5"/>
  <pageSetup firstPageNumber="31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showGridLines="0" view="pageBreakPreview" zoomScale="90" zoomScaleNormal="75" zoomScaleSheetLayoutView="90" workbookViewId="0" topLeftCell="A1">
      <selection activeCell="A11" sqref="A11:S11"/>
    </sheetView>
  </sheetViews>
  <sheetFormatPr defaultColWidth="8.88671875" defaultRowHeight="13.5"/>
  <cols>
    <col min="1" max="1" width="3.99609375" style="0" customWidth="1"/>
    <col min="2" max="2" width="3.88671875" style="0" customWidth="1"/>
    <col min="3" max="4" width="4.3359375" style="0" customWidth="1"/>
    <col min="5" max="5" width="7.99609375" style="0" customWidth="1"/>
    <col min="6" max="6" width="3.3359375" style="0" customWidth="1"/>
    <col min="7" max="7" width="3.77734375" style="0" customWidth="1"/>
    <col min="8" max="9" width="3.4453125" style="0" customWidth="1"/>
    <col min="10" max="10" width="6.10546875" style="0" customWidth="1"/>
    <col min="11" max="11" width="4.77734375" style="0" customWidth="1"/>
    <col min="12" max="12" width="6.10546875" style="0" customWidth="1"/>
    <col min="13" max="13" width="4.77734375" style="0" customWidth="1"/>
    <col min="14" max="15" width="3.3359375" style="0" customWidth="1"/>
    <col min="16" max="17" width="3.77734375" style="0" customWidth="1"/>
    <col min="18" max="18" width="0.23046875" style="0" customWidth="1"/>
    <col min="19" max="19" width="4.10546875" style="0" customWidth="1"/>
    <col min="20" max="20" width="3.3359375" style="0" customWidth="1"/>
    <col min="21" max="21" width="4.5546875" style="0" customWidth="1"/>
    <col min="22" max="22" width="8.21484375" style="0" customWidth="1"/>
    <col min="23" max="24" width="3.6640625" style="0" customWidth="1"/>
    <col min="25" max="25" width="8.10546875" style="0" customWidth="1"/>
    <col min="26" max="26" width="3.77734375" style="0" customWidth="1"/>
    <col min="27" max="27" width="3.21484375" style="0" customWidth="1"/>
    <col min="28" max="28" width="3.77734375" style="0" hidden="1" customWidth="1"/>
    <col min="29" max="29" width="9.99609375" style="0" customWidth="1"/>
    <col min="30" max="33" width="3.77734375" style="0" customWidth="1"/>
  </cols>
  <sheetData>
    <row r="1" spans="1:8" ht="19.5">
      <c r="A1" s="194" t="s">
        <v>46</v>
      </c>
      <c r="B1" s="194"/>
      <c r="C1" s="194"/>
      <c r="D1" s="194"/>
      <c r="E1" s="194"/>
      <c r="F1" s="194"/>
      <c r="G1" s="194"/>
      <c r="H1" s="16"/>
    </row>
    <row r="2" spans="1:29" ht="15" thickBot="1">
      <c r="A2" s="195" t="s">
        <v>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66" customHeight="1" thickBot="1">
      <c r="A3" s="117" t="s">
        <v>111</v>
      </c>
      <c r="B3" s="46" t="s">
        <v>112</v>
      </c>
      <c r="C3" s="46" t="s">
        <v>113</v>
      </c>
      <c r="D3" s="46" t="s">
        <v>114</v>
      </c>
      <c r="E3" s="47" t="s">
        <v>115</v>
      </c>
      <c r="F3" s="196" t="s">
        <v>116</v>
      </c>
      <c r="G3" s="197"/>
      <c r="H3" s="197"/>
      <c r="I3" s="196" t="s">
        <v>117</v>
      </c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6" t="s">
        <v>118</v>
      </c>
      <c r="U3" s="197"/>
      <c r="V3" s="198"/>
      <c r="W3" s="196" t="s">
        <v>119</v>
      </c>
      <c r="X3" s="197"/>
      <c r="Y3" s="198"/>
      <c r="Z3" s="202" t="s">
        <v>120</v>
      </c>
      <c r="AA3" s="202"/>
      <c r="AB3" s="202"/>
      <c r="AC3" s="203"/>
    </row>
    <row r="4" spans="1:29" ht="21" customHeight="1" thickTop="1">
      <c r="A4" s="217" t="s">
        <v>121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  <c r="T4" s="199">
        <f>T5</f>
        <v>315688</v>
      </c>
      <c r="U4" s="200"/>
      <c r="V4" s="201"/>
      <c r="W4" s="199">
        <f>W5</f>
        <v>309531</v>
      </c>
      <c r="X4" s="200"/>
      <c r="Y4" s="201"/>
      <c r="Z4" s="204">
        <f aca="true" t="shared" si="0" ref="Z4:Z9">SUM(W4-T4)</f>
        <v>-6157</v>
      </c>
      <c r="AA4" s="204"/>
      <c r="AB4" s="204"/>
      <c r="AC4" s="205"/>
    </row>
    <row r="5" spans="1:29" ht="21" customHeight="1">
      <c r="A5" s="38"/>
      <c r="B5" s="191" t="s">
        <v>122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  <c r="T5" s="170">
        <f>SUM(T6,T15)</f>
        <v>315688</v>
      </c>
      <c r="U5" s="171"/>
      <c r="V5" s="172"/>
      <c r="W5" s="170">
        <f>SUM(W6,W15)</f>
        <v>309531</v>
      </c>
      <c r="X5" s="171"/>
      <c r="Y5" s="172"/>
      <c r="Z5" s="206">
        <f t="shared" si="0"/>
        <v>-6157</v>
      </c>
      <c r="AA5" s="206"/>
      <c r="AB5" s="206"/>
      <c r="AC5" s="207"/>
    </row>
    <row r="6" spans="1:29" ht="21" customHeight="1">
      <c r="A6" s="39"/>
      <c r="B6" s="40"/>
      <c r="C6" s="191" t="s">
        <v>123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3"/>
      <c r="T6" s="170">
        <f>T7</f>
        <v>15688</v>
      </c>
      <c r="U6" s="171"/>
      <c r="V6" s="172"/>
      <c r="W6" s="170">
        <f>W7</f>
        <v>9531</v>
      </c>
      <c r="X6" s="171"/>
      <c r="Y6" s="172"/>
      <c r="Z6" s="206">
        <f t="shared" si="0"/>
        <v>-6157</v>
      </c>
      <c r="AA6" s="206"/>
      <c r="AB6" s="206"/>
      <c r="AC6" s="207"/>
    </row>
    <row r="7" spans="1:29" ht="21" customHeight="1">
      <c r="A7" s="39"/>
      <c r="B7" s="41"/>
      <c r="C7" s="40"/>
      <c r="D7" s="191" t="s">
        <v>124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170">
        <f>T8+T12</f>
        <v>15688</v>
      </c>
      <c r="U7" s="171"/>
      <c r="V7" s="172"/>
      <c r="W7" s="170">
        <f>W8+W12</f>
        <v>9531</v>
      </c>
      <c r="X7" s="171"/>
      <c r="Y7" s="172"/>
      <c r="Z7" s="206">
        <f t="shared" si="0"/>
        <v>-6157</v>
      </c>
      <c r="AA7" s="206"/>
      <c r="AB7" s="206"/>
      <c r="AC7" s="207"/>
    </row>
    <row r="8" spans="1:29" ht="21" customHeight="1">
      <c r="A8" s="39"/>
      <c r="B8" s="41"/>
      <c r="C8" s="41"/>
      <c r="D8" s="40"/>
      <c r="E8" s="191" t="s">
        <v>125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3"/>
      <c r="T8" s="170">
        <f>T9</f>
        <v>13200</v>
      </c>
      <c r="U8" s="171"/>
      <c r="V8" s="172"/>
      <c r="W8" s="170">
        <f>W9</f>
        <v>6000</v>
      </c>
      <c r="X8" s="171"/>
      <c r="Y8" s="172"/>
      <c r="Z8" s="206">
        <f t="shared" si="0"/>
        <v>-7200</v>
      </c>
      <c r="AA8" s="206"/>
      <c r="AB8" s="206"/>
      <c r="AC8" s="207"/>
    </row>
    <row r="9" spans="1:29" ht="21" customHeight="1">
      <c r="A9" s="39"/>
      <c r="B9" s="41"/>
      <c r="C9" s="41"/>
      <c r="D9" s="41"/>
      <c r="E9" s="42"/>
      <c r="F9" s="191" t="s">
        <v>126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3"/>
      <c r="T9" s="170">
        <f>T10</f>
        <v>13200</v>
      </c>
      <c r="U9" s="171"/>
      <c r="V9" s="172"/>
      <c r="W9" s="170">
        <f>W10</f>
        <v>6000</v>
      </c>
      <c r="X9" s="171"/>
      <c r="Y9" s="172"/>
      <c r="Z9" s="206">
        <f t="shared" si="0"/>
        <v>-7200</v>
      </c>
      <c r="AA9" s="206"/>
      <c r="AB9" s="206"/>
      <c r="AC9" s="207"/>
    </row>
    <row r="10" spans="1:29" ht="21" customHeight="1">
      <c r="A10" s="39"/>
      <c r="B10" s="41"/>
      <c r="C10" s="41"/>
      <c r="D10" s="41"/>
      <c r="E10" s="43"/>
      <c r="F10" s="191" t="s">
        <v>127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170">
        <f>SUM(T11:T11)</f>
        <v>13200</v>
      </c>
      <c r="U10" s="171"/>
      <c r="V10" s="172"/>
      <c r="W10" s="170">
        <f>SUM(W11:W11)</f>
        <v>6000</v>
      </c>
      <c r="X10" s="171"/>
      <c r="Y10" s="172"/>
      <c r="Z10" s="212">
        <f>SUM(Z11:Z11)</f>
        <v>-7200</v>
      </c>
      <c r="AA10" s="212"/>
      <c r="AB10" s="212"/>
      <c r="AC10" s="213"/>
    </row>
    <row r="11" spans="1:29" ht="30.75" customHeight="1">
      <c r="A11" s="39"/>
      <c r="B11" s="41"/>
      <c r="C11" s="41"/>
      <c r="D11" s="41"/>
      <c r="E11" s="44"/>
      <c r="F11" s="167"/>
      <c r="G11" s="168"/>
      <c r="H11" s="169"/>
      <c r="I11" s="214" t="s">
        <v>146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6"/>
      <c r="T11" s="170">
        <v>13200</v>
      </c>
      <c r="U11" s="171"/>
      <c r="V11" s="172"/>
      <c r="W11" s="170">
        <v>6000</v>
      </c>
      <c r="X11" s="171"/>
      <c r="Y11" s="172"/>
      <c r="Z11" s="206">
        <f aca="true" t="shared" si="1" ref="Z11:Z20">SUM(W11-T11)</f>
        <v>-7200</v>
      </c>
      <c r="AA11" s="206"/>
      <c r="AB11" s="206"/>
      <c r="AC11" s="207"/>
    </row>
    <row r="12" spans="1:29" ht="24" customHeight="1">
      <c r="A12" s="39"/>
      <c r="B12" s="41"/>
      <c r="C12" s="41"/>
      <c r="D12" s="41"/>
      <c r="E12" s="191" t="s">
        <v>128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70">
        <f>T13</f>
        <v>2488</v>
      </c>
      <c r="U12" s="171"/>
      <c r="V12" s="172"/>
      <c r="W12" s="170">
        <f>W13</f>
        <v>3531</v>
      </c>
      <c r="X12" s="171"/>
      <c r="Y12" s="172"/>
      <c r="Z12" s="206">
        <f t="shared" si="1"/>
        <v>1043</v>
      </c>
      <c r="AA12" s="206"/>
      <c r="AB12" s="206"/>
      <c r="AC12" s="207"/>
    </row>
    <row r="13" spans="1:29" ht="24" customHeight="1">
      <c r="A13" s="39"/>
      <c r="B13" s="41"/>
      <c r="C13" s="41"/>
      <c r="D13" s="41"/>
      <c r="E13" s="42"/>
      <c r="F13" s="191" t="s">
        <v>129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3"/>
      <c r="T13" s="170">
        <f>T14</f>
        <v>2488</v>
      </c>
      <c r="U13" s="171"/>
      <c r="V13" s="172"/>
      <c r="W13" s="170">
        <f>W14</f>
        <v>3531</v>
      </c>
      <c r="X13" s="171"/>
      <c r="Y13" s="172"/>
      <c r="Z13" s="206">
        <f t="shared" si="1"/>
        <v>1043</v>
      </c>
      <c r="AA13" s="206"/>
      <c r="AB13" s="206"/>
      <c r="AC13" s="207"/>
    </row>
    <row r="14" spans="1:29" ht="24" customHeight="1">
      <c r="A14" s="39"/>
      <c r="B14" s="41"/>
      <c r="C14" s="41"/>
      <c r="D14" s="41"/>
      <c r="E14" s="43"/>
      <c r="F14" s="167"/>
      <c r="G14" s="168"/>
      <c r="H14" s="169"/>
      <c r="I14" s="164" t="s">
        <v>148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170">
        <v>2488</v>
      </c>
      <c r="U14" s="171"/>
      <c r="V14" s="172"/>
      <c r="W14" s="170">
        <v>3531</v>
      </c>
      <c r="X14" s="171"/>
      <c r="Y14" s="172"/>
      <c r="Z14" s="206">
        <f t="shared" si="1"/>
        <v>1043</v>
      </c>
      <c r="AA14" s="206"/>
      <c r="AB14" s="206"/>
      <c r="AC14" s="207"/>
    </row>
    <row r="15" spans="1:29" ht="24" customHeight="1">
      <c r="A15" s="39"/>
      <c r="B15" s="41"/>
      <c r="C15" s="164" t="s">
        <v>130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170">
        <f>T16</f>
        <v>300000</v>
      </c>
      <c r="U15" s="171"/>
      <c r="V15" s="172"/>
      <c r="W15" s="170">
        <f>W16</f>
        <v>300000</v>
      </c>
      <c r="X15" s="171"/>
      <c r="Y15" s="172"/>
      <c r="Z15" s="206">
        <f t="shared" si="1"/>
        <v>0</v>
      </c>
      <c r="AA15" s="206"/>
      <c r="AB15" s="206"/>
      <c r="AC15" s="207"/>
    </row>
    <row r="16" spans="1:29" ht="24" customHeight="1">
      <c r="A16" s="39"/>
      <c r="B16" s="41"/>
      <c r="C16" s="41"/>
      <c r="D16" s="164" t="s">
        <v>131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70">
        <f>T17</f>
        <v>300000</v>
      </c>
      <c r="U16" s="171"/>
      <c r="V16" s="172"/>
      <c r="W16" s="170">
        <f>W17</f>
        <v>300000</v>
      </c>
      <c r="X16" s="171"/>
      <c r="Y16" s="172"/>
      <c r="Z16" s="206">
        <f t="shared" si="1"/>
        <v>0</v>
      </c>
      <c r="AA16" s="206"/>
      <c r="AB16" s="206"/>
      <c r="AC16" s="207"/>
    </row>
    <row r="17" spans="1:29" ht="24" customHeight="1">
      <c r="A17" s="39"/>
      <c r="B17" s="41"/>
      <c r="C17" s="41"/>
      <c r="D17" s="41"/>
      <c r="E17" s="182" t="s">
        <v>132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70">
        <f>T18</f>
        <v>300000</v>
      </c>
      <c r="U17" s="171"/>
      <c r="V17" s="172"/>
      <c r="W17" s="170">
        <f>W18</f>
        <v>300000</v>
      </c>
      <c r="X17" s="171"/>
      <c r="Y17" s="172"/>
      <c r="Z17" s="206">
        <f t="shared" si="1"/>
        <v>0</v>
      </c>
      <c r="AA17" s="206"/>
      <c r="AB17" s="206"/>
      <c r="AC17" s="207"/>
    </row>
    <row r="18" spans="1:29" ht="24" customHeight="1">
      <c r="A18" s="39"/>
      <c r="B18" s="41"/>
      <c r="C18" s="41"/>
      <c r="D18" s="41"/>
      <c r="E18" s="43"/>
      <c r="F18" s="191" t="s">
        <v>133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3"/>
      <c r="T18" s="170">
        <f>T19</f>
        <v>300000</v>
      </c>
      <c r="U18" s="171"/>
      <c r="V18" s="172"/>
      <c r="W18" s="170">
        <f>W19</f>
        <v>300000</v>
      </c>
      <c r="X18" s="171"/>
      <c r="Y18" s="172"/>
      <c r="Z18" s="206">
        <f t="shared" si="1"/>
        <v>0</v>
      </c>
      <c r="AA18" s="206"/>
      <c r="AB18" s="206"/>
      <c r="AC18" s="207"/>
    </row>
    <row r="19" spans="1:29" ht="24" customHeight="1" thickBot="1">
      <c r="A19" s="39"/>
      <c r="B19" s="48"/>
      <c r="C19" s="48"/>
      <c r="D19" s="48"/>
      <c r="E19" s="49"/>
      <c r="F19" s="188"/>
      <c r="G19" s="189"/>
      <c r="H19" s="190"/>
      <c r="I19" s="185" t="s">
        <v>134</v>
      </c>
      <c r="J19" s="186"/>
      <c r="K19" s="186"/>
      <c r="L19" s="186"/>
      <c r="M19" s="186"/>
      <c r="N19" s="186"/>
      <c r="O19" s="186"/>
      <c r="P19" s="186"/>
      <c r="Q19" s="186"/>
      <c r="R19" s="186"/>
      <c r="S19" s="187"/>
      <c r="T19" s="173">
        <v>300000</v>
      </c>
      <c r="U19" s="174"/>
      <c r="V19" s="175"/>
      <c r="W19" s="173">
        <v>300000</v>
      </c>
      <c r="X19" s="174"/>
      <c r="Y19" s="175"/>
      <c r="Z19" s="208">
        <f t="shared" si="1"/>
        <v>0</v>
      </c>
      <c r="AA19" s="208"/>
      <c r="AB19" s="208"/>
      <c r="AC19" s="209"/>
    </row>
    <row r="20" spans="1:29" ht="42" customHeight="1" thickBot="1" thickTop="1">
      <c r="A20" s="179" t="s">
        <v>135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  <c r="T20" s="176">
        <f>SUM(T4)</f>
        <v>315688</v>
      </c>
      <c r="U20" s="177"/>
      <c r="V20" s="178"/>
      <c r="W20" s="176">
        <f>SUM(W4)</f>
        <v>309531</v>
      </c>
      <c r="X20" s="177"/>
      <c r="Y20" s="178"/>
      <c r="Z20" s="210">
        <f t="shared" si="1"/>
        <v>-6157</v>
      </c>
      <c r="AA20" s="210"/>
      <c r="AB20" s="210"/>
      <c r="AC20" s="211"/>
    </row>
  </sheetData>
  <mergeCells count="78">
    <mergeCell ref="I11:S11"/>
    <mergeCell ref="F11:H11"/>
    <mergeCell ref="A4:S4"/>
    <mergeCell ref="B5:S5"/>
    <mergeCell ref="C6:S6"/>
    <mergeCell ref="F9:S9"/>
    <mergeCell ref="Z19:AC19"/>
    <mergeCell ref="Z20:AC20"/>
    <mergeCell ref="Z9:AC9"/>
    <mergeCell ref="Z10:AC10"/>
    <mergeCell ref="Z11:AC11"/>
    <mergeCell ref="Z12:AC12"/>
    <mergeCell ref="Z15:AC15"/>
    <mergeCell ref="Z16:AC16"/>
    <mergeCell ref="Z17:AC17"/>
    <mergeCell ref="Z18:AC18"/>
    <mergeCell ref="Z14:AC14"/>
    <mergeCell ref="Z13:AC13"/>
    <mergeCell ref="W10:Y10"/>
    <mergeCell ref="W11:Y11"/>
    <mergeCell ref="W12:Y12"/>
    <mergeCell ref="W13:Y13"/>
    <mergeCell ref="Z5:AC5"/>
    <mergeCell ref="Z6:AC6"/>
    <mergeCell ref="Z7:AC7"/>
    <mergeCell ref="Z8:AC8"/>
    <mergeCell ref="W16:Y16"/>
    <mergeCell ref="W17:Y17"/>
    <mergeCell ref="T3:V3"/>
    <mergeCell ref="T4:V4"/>
    <mergeCell ref="T5:V5"/>
    <mergeCell ref="T6:V6"/>
    <mergeCell ref="T16:V16"/>
    <mergeCell ref="T17:V17"/>
    <mergeCell ref="T10:V10"/>
    <mergeCell ref="T11:V11"/>
    <mergeCell ref="A1:G1"/>
    <mergeCell ref="A2:AC2"/>
    <mergeCell ref="W3:Y3"/>
    <mergeCell ref="W4:Y4"/>
    <mergeCell ref="Z3:AC3"/>
    <mergeCell ref="Z4:AC4"/>
    <mergeCell ref="F3:H3"/>
    <mergeCell ref="I3:S3"/>
    <mergeCell ref="W8:Y8"/>
    <mergeCell ref="D7:S7"/>
    <mergeCell ref="W5:Y5"/>
    <mergeCell ref="W6:Y6"/>
    <mergeCell ref="W7:Y7"/>
    <mergeCell ref="E8:S8"/>
    <mergeCell ref="T7:V7"/>
    <mergeCell ref="T8:V8"/>
    <mergeCell ref="F13:S13"/>
    <mergeCell ref="C15:S15"/>
    <mergeCell ref="W9:Y9"/>
    <mergeCell ref="T9:V9"/>
    <mergeCell ref="W14:Y14"/>
    <mergeCell ref="W15:Y15"/>
    <mergeCell ref="F10:S10"/>
    <mergeCell ref="E12:S12"/>
    <mergeCell ref="T12:V12"/>
    <mergeCell ref="T13:V13"/>
    <mergeCell ref="A20:S20"/>
    <mergeCell ref="D16:S16"/>
    <mergeCell ref="E17:S17"/>
    <mergeCell ref="I19:S19"/>
    <mergeCell ref="F19:H19"/>
    <mergeCell ref="F18:S18"/>
    <mergeCell ref="T20:V20"/>
    <mergeCell ref="W18:Y18"/>
    <mergeCell ref="W19:Y19"/>
    <mergeCell ref="W20:Y20"/>
    <mergeCell ref="I14:S14"/>
    <mergeCell ref="F14:H14"/>
    <mergeCell ref="T18:V18"/>
    <mergeCell ref="T19:V19"/>
    <mergeCell ref="T14:V14"/>
    <mergeCell ref="T15:V15"/>
  </mergeCells>
  <printOptions/>
  <pageMargins left="0.75" right="0.42" top="0.91" bottom="0.75" header="0.61" footer="0.5"/>
  <pageSetup firstPageNumber="32" useFirstPageNumber="1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85" zoomScaleNormal="75" zoomScaleSheetLayoutView="85" workbookViewId="0" topLeftCell="A1">
      <selection activeCell="O11" sqref="O11"/>
    </sheetView>
  </sheetViews>
  <sheetFormatPr defaultColWidth="8.88671875" defaultRowHeight="13.5"/>
  <cols>
    <col min="1" max="1" width="9.6640625" style="14" customWidth="1"/>
    <col min="2" max="2" width="10.3359375" style="14" customWidth="1"/>
    <col min="3" max="3" width="7.6640625" style="14" customWidth="1"/>
    <col min="4" max="4" width="6.5546875" style="14" customWidth="1"/>
    <col min="5" max="5" width="10.4453125" style="14" customWidth="1"/>
    <col min="6" max="6" width="9.6640625" style="14" customWidth="1"/>
    <col min="7" max="7" width="6.6640625" style="14" customWidth="1"/>
    <col min="8" max="8" width="5.88671875" style="14" customWidth="1"/>
    <col min="9" max="9" width="11.5546875" style="14" customWidth="1"/>
    <col min="10" max="10" width="10.21484375" style="14" customWidth="1"/>
    <col min="11" max="11" width="7.4453125" style="14" customWidth="1"/>
    <col min="12" max="12" width="8.5546875" style="14" customWidth="1"/>
    <col min="13" max="13" width="7.99609375" style="14" customWidth="1"/>
    <col min="14" max="14" width="6.21484375" style="14" customWidth="1"/>
    <col min="15" max="15" width="11.6640625" style="14" customWidth="1"/>
    <col min="16" max="16384" width="8.88671875" style="14" customWidth="1"/>
  </cols>
  <sheetData>
    <row r="1" spans="1:8" ht="21.75">
      <c r="A1" s="138" t="s">
        <v>49</v>
      </c>
      <c r="B1" s="138"/>
      <c r="C1" s="138"/>
      <c r="D1" s="138"/>
      <c r="E1" s="138"/>
      <c r="F1" s="138"/>
      <c r="G1" s="138"/>
      <c r="H1" s="138"/>
    </row>
    <row r="2" ht="23.25" customHeight="1" thickBot="1">
      <c r="O2" s="50" t="s">
        <v>0</v>
      </c>
    </row>
    <row r="3" spans="1:15" ht="39" customHeight="1">
      <c r="A3" s="221" t="s">
        <v>13</v>
      </c>
      <c r="B3" s="158" t="s">
        <v>66</v>
      </c>
      <c r="C3" s="220"/>
      <c r="D3" s="220"/>
      <c r="E3" s="220"/>
      <c r="F3" s="220"/>
      <c r="G3" s="220"/>
      <c r="H3" s="220"/>
      <c r="I3" s="158" t="s">
        <v>67</v>
      </c>
      <c r="J3" s="158"/>
      <c r="K3" s="158"/>
      <c r="L3" s="158"/>
      <c r="M3" s="158"/>
      <c r="N3" s="158"/>
      <c r="O3" s="147" t="s">
        <v>65</v>
      </c>
    </row>
    <row r="4" spans="1:15" ht="53.25" customHeight="1" thickBot="1">
      <c r="A4" s="222"/>
      <c r="B4" s="94" t="s">
        <v>6</v>
      </c>
      <c r="C4" s="94" t="s">
        <v>2</v>
      </c>
      <c r="D4" s="94" t="s">
        <v>64</v>
      </c>
      <c r="E4" s="94" t="s">
        <v>3</v>
      </c>
      <c r="F4" s="94" t="s">
        <v>12</v>
      </c>
      <c r="G4" s="94" t="s">
        <v>4</v>
      </c>
      <c r="H4" s="94" t="s">
        <v>5</v>
      </c>
      <c r="I4" s="94" t="s">
        <v>47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5</v>
      </c>
      <c r="O4" s="223"/>
    </row>
    <row r="5" spans="1:15" s="31" customFormat="1" ht="42.75" customHeight="1" thickTop="1">
      <c r="A5" s="95" t="s">
        <v>136</v>
      </c>
      <c r="B5" s="96">
        <f aca="true" t="shared" si="0" ref="B5:B11">SUM(C5:H5)</f>
        <v>597101</v>
      </c>
      <c r="C5" s="96"/>
      <c r="D5" s="96"/>
      <c r="E5" s="96">
        <v>300000</v>
      </c>
      <c r="F5" s="96">
        <v>297101</v>
      </c>
      <c r="G5" s="96"/>
      <c r="H5" s="96"/>
      <c r="I5" s="96">
        <f>SUM(J5:N5)</f>
        <v>293712</v>
      </c>
      <c r="J5" s="96"/>
      <c r="K5" s="96"/>
      <c r="L5" s="96">
        <v>293400</v>
      </c>
      <c r="M5" s="96"/>
      <c r="N5" s="96">
        <v>312</v>
      </c>
      <c r="O5" s="51">
        <f>B5-I5</f>
        <v>303389</v>
      </c>
    </row>
    <row r="6" spans="1:15" s="31" customFormat="1" ht="42.75" customHeight="1">
      <c r="A6" s="97">
        <v>2005</v>
      </c>
      <c r="B6" s="64">
        <f t="shared" si="0"/>
        <v>10364</v>
      </c>
      <c r="C6" s="64"/>
      <c r="D6" s="64"/>
      <c r="E6" s="64"/>
      <c r="F6" s="64">
        <v>10364</v>
      </c>
      <c r="G6" s="64"/>
      <c r="H6" s="64"/>
      <c r="I6" s="64">
        <f aca="true" t="shared" si="1" ref="I6:I12">SUM(J6:N6)</f>
        <v>11200</v>
      </c>
      <c r="J6" s="64"/>
      <c r="K6" s="64"/>
      <c r="L6" s="64">
        <v>11200</v>
      </c>
      <c r="M6" s="64"/>
      <c r="N6" s="64"/>
      <c r="O6" s="52">
        <f aca="true" t="shared" si="2" ref="O6:O12">B6-I6</f>
        <v>-836</v>
      </c>
    </row>
    <row r="7" spans="1:15" s="31" customFormat="1" ht="42.75" customHeight="1">
      <c r="A7" s="97">
        <v>2006</v>
      </c>
      <c r="B7" s="64">
        <f t="shared" si="0"/>
        <v>11246</v>
      </c>
      <c r="C7" s="64"/>
      <c r="D7" s="64"/>
      <c r="E7" s="64"/>
      <c r="F7" s="64">
        <v>11246</v>
      </c>
      <c r="G7" s="64"/>
      <c r="H7" s="64"/>
      <c r="I7" s="64">
        <f t="shared" si="1"/>
        <v>10800</v>
      </c>
      <c r="J7" s="64"/>
      <c r="K7" s="64"/>
      <c r="L7" s="64">
        <v>10800</v>
      </c>
      <c r="M7" s="64"/>
      <c r="N7" s="64"/>
      <c r="O7" s="52">
        <f t="shared" si="2"/>
        <v>446</v>
      </c>
    </row>
    <row r="8" spans="1:15" s="31" customFormat="1" ht="42.75" customHeight="1">
      <c r="A8" s="97">
        <v>2007</v>
      </c>
      <c r="B8" s="64">
        <f t="shared" si="0"/>
        <v>11985</v>
      </c>
      <c r="C8" s="64"/>
      <c r="D8" s="64"/>
      <c r="E8" s="64"/>
      <c r="F8" s="64">
        <v>11985</v>
      </c>
      <c r="G8" s="64"/>
      <c r="H8" s="64"/>
      <c r="I8" s="64">
        <f t="shared" si="1"/>
        <v>12000</v>
      </c>
      <c r="J8" s="64"/>
      <c r="K8" s="64"/>
      <c r="L8" s="64">
        <v>12000</v>
      </c>
      <c r="M8" s="64"/>
      <c r="N8" s="64"/>
      <c r="O8" s="52">
        <f t="shared" si="2"/>
        <v>-15</v>
      </c>
    </row>
    <row r="9" spans="1:15" s="31" customFormat="1" ht="42.75" customHeight="1">
      <c r="A9" s="97">
        <v>2008</v>
      </c>
      <c r="B9" s="64">
        <f t="shared" si="0"/>
        <v>12547</v>
      </c>
      <c r="C9" s="64"/>
      <c r="D9" s="64"/>
      <c r="E9" s="64"/>
      <c r="F9" s="64">
        <v>12547</v>
      </c>
      <c r="G9" s="64"/>
      <c r="H9" s="64"/>
      <c r="I9" s="64">
        <f t="shared" si="1"/>
        <v>12000</v>
      </c>
      <c r="J9" s="64"/>
      <c r="K9" s="64"/>
      <c r="L9" s="64">
        <v>12000</v>
      </c>
      <c r="M9" s="64"/>
      <c r="N9" s="64"/>
      <c r="O9" s="52">
        <f t="shared" si="2"/>
        <v>547</v>
      </c>
    </row>
    <row r="10" spans="1:15" s="31" customFormat="1" ht="42.75" customHeight="1">
      <c r="A10" s="97">
        <v>2009</v>
      </c>
      <c r="B10" s="64">
        <f t="shared" si="0"/>
        <v>13200</v>
      </c>
      <c r="C10" s="64"/>
      <c r="D10" s="64"/>
      <c r="E10" s="64"/>
      <c r="F10" s="64">
        <v>13200</v>
      </c>
      <c r="G10" s="64"/>
      <c r="H10" s="64"/>
      <c r="I10" s="64">
        <f t="shared" si="1"/>
        <v>13200</v>
      </c>
      <c r="J10" s="64"/>
      <c r="K10" s="64"/>
      <c r="L10" s="64">
        <v>13200</v>
      </c>
      <c r="M10" s="64"/>
      <c r="N10" s="64"/>
      <c r="O10" s="52">
        <f t="shared" si="2"/>
        <v>0</v>
      </c>
    </row>
    <row r="11" spans="1:15" s="31" customFormat="1" ht="42.75" customHeight="1" thickBot="1">
      <c r="A11" s="98">
        <v>2010</v>
      </c>
      <c r="B11" s="99">
        <f t="shared" si="0"/>
        <v>6000</v>
      </c>
      <c r="C11" s="99"/>
      <c r="D11" s="99"/>
      <c r="E11" s="99"/>
      <c r="F11" s="99">
        <v>6000</v>
      </c>
      <c r="G11" s="99"/>
      <c r="H11" s="99"/>
      <c r="I11" s="99">
        <f t="shared" si="1"/>
        <v>6000</v>
      </c>
      <c r="J11" s="99"/>
      <c r="K11" s="99"/>
      <c r="L11" s="99">
        <v>6000</v>
      </c>
      <c r="M11" s="99"/>
      <c r="N11" s="99"/>
      <c r="O11" s="53">
        <f t="shared" si="2"/>
        <v>0</v>
      </c>
    </row>
    <row r="12" spans="1:15" s="31" customFormat="1" ht="65.25" customHeight="1" thickBot="1" thickTop="1">
      <c r="A12" s="122" t="s">
        <v>48</v>
      </c>
      <c r="B12" s="123">
        <f aca="true" t="shared" si="3" ref="B12:H12">SUM(B5:B11)</f>
        <v>662443</v>
      </c>
      <c r="C12" s="123">
        <f t="shared" si="3"/>
        <v>0</v>
      </c>
      <c r="D12" s="123">
        <f t="shared" si="3"/>
        <v>0</v>
      </c>
      <c r="E12" s="123">
        <f t="shared" si="3"/>
        <v>300000</v>
      </c>
      <c r="F12" s="123">
        <f t="shared" si="3"/>
        <v>362443</v>
      </c>
      <c r="G12" s="123">
        <f t="shared" si="3"/>
        <v>0</v>
      </c>
      <c r="H12" s="123">
        <f t="shared" si="3"/>
        <v>0</v>
      </c>
      <c r="I12" s="123">
        <f t="shared" si="1"/>
        <v>358912</v>
      </c>
      <c r="J12" s="123">
        <f>SUM(J5:J11)</f>
        <v>0</v>
      </c>
      <c r="K12" s="123">
        <f>SUM(K5:K11)</f>
        <v>0</v>
      </c>
      <c r="L12" s="123">
        <f>SUM(L5:L11)</f>
        <v>358600</v>
      </c>
      <c r="M12" s="123">
        <f>SUM(M5:M11)</f>
        <v>0</v>
      </c>
      <c r="N12" s="123">
        <f>SUM(N5:N11)</f>
        <v>312</v>
      </c>
      <c r="O12" s="107">
        <f t="shared" si="2"/>
        <v>303531</v>
      </c>
    </row>
  </sheetData>
  <mergeCells count="5">
    <mergeCell ref="B3:H3"/>
    <mergeCell ref="A1:H1"/>
    <mergeCell ref="A3:A4"/>
    <mergeCell ref="O3:O4"/>
    <mergeCell ref="I3:N3"/>
  </mergeCells>
  <printOptions/>
  <pageMargins left="0.64" right="0.42" top="1" bottom="0.82" header="0.5" footer="0.5"/>
  <pageSetup firstPageNumber="33" useFirstPageNumber="1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F10" sqref="F10"/>
    </sheetView>
  </sheetViews>
  <sheetFormatPr defaultColWidth="8.88671875" defaultRowHeight="13.5"/>
  <cols>
    <col min="1" max="1" width="16.6640625" style="14" customWidth="1"/>
    <col min="2" max="2" width="18.6640625" style="14" customWidth="1"/>
    <col min="3" max="5" width="18.4453125" style="14" customWidth="1"/>
    <col min="6" max="6" width="18.77734375" style="14" customWidth="1"/>
    <col min="7" max="7" width="18.4453125" style="14" customWidth="1"/>
    <col min="8" max="16384" width="8.88671875" style="14" customWidth="1"/>
  </cols>
  <sheetData>
    <row r="1" spans="1:6" ht="21.75">
      <c r="A1" s="138" t="s">
        <v>51</v>
      </c>
      <c r="B1" s="138"/>
      <c r="C1" s="138"/>
      <c r="D1" s="138"/>
      <c r="E1" s="138"/>
      <c r="F1" s="138"/>
    </row>
    <row r="2" ht="15" customHeight="1" thickBot="1">
      <c r="G2" s="50" t="s">
        <v>143</v>
      </c>
    </row>
    <row r="3" spans="1:7" ht="36" customHeight="1">
      <c r="A3" s="221" t="s">
        <v>59</v>
      </c>
      <c r="B3" s="149" t="s">
        <v>52</v>
      </c>
      <c r="C3" s="227" t="s">
        <v>53</v>
      </c>
      <c r="D3" s="228"/>
      <c r="E3" s="228"/>
      <c r="F3" s="229"/>
      <c r="G3" s="147" t="s">
        <v>58</v>
      </c>
    </row>
    <row r="4" spans="1:7" ht="46.5" customHeight="1" thickBot="1">
      <c r="A4" s="222"/>
      <c r="B4" s="150"/>
      <c r="C4" s="94" t="s">
        <v>137</v>
      </c>
      <c r="D4" s="94" t="s">
        <v>138</v>
      </c>
      <c r="E4" s="94" t="s">
        <v>139</v>
      </c>
      <c r="F4" s="94" t="s">
        <v>57</v>
      </c>
      <c r="G4" s="223"/>
    </row>
    <row r="5" spans="1:7" s="31" customFormat="1" ht="49.5" customHeight="1" thickTop="1">
      <c r="A5" s="118" t="s">
        <v>1</v>
      </c>
      <c r="B5" s="119"/>
      <c r="C5" s="120">
        <f>SUM(C6,C11)</f>
        <v>303531</v>
      </c>
      <c r="D5" s="120">
        <f>SUM(D6,D11)</f>
        <v>303531</v>
      </c>
      <c r="E5" s="120">
        <f>SUM(E6,E11)</f>
        <v>303531</v>
      </c>
      <c r="F5" s="121">
        <f>E5-D5</f>
        <v>0</v>
      </c>
      <c r="G5" s="51"/>
    </row>
    <row r="6" spans="1:7" s="31" customFormat="1" ht="31.5" customHeight="1">
      <c r="A6" s="224" t="s">
        <v>54</v>
      </c>
      <c r="B6" s="63" t="s">
        <v>56</v>
      </c>
      <c r="C6" s="102">
        <f>SUM(C7:C10)</f>
        <v>303531</v>
      </c>
      <c r="D6" s="102">
        <f>SUM(D7:D10)</f>
        <v>303531</v>
      </c>
      <c r="E6" s="102">
        <f>SUM(E7:E10)</f>
        <v>303531</v>
      </c>
      <c r="F6" s="54">
        <f>E6-D6</f>
        <v>0</v>
      </c>
      <c r="G6" s="52"/>
    </row>
    <row r="7" spans="1:7" s="31" customFormat="1" ht="31.5" customHeight="1">
      <c r="A7" s="225"/>
      <c r="B7" s="63" t="s">
        <v>84</v>
      </c>
      <c r="C7" s="102">
        <v>303531</v>
      </c>
      <c r="D7" s="102">
        <v>303531</v>
      </c>
      <c r="E7" s="102">
        <v>303531</v>
      </c>
      <c r="F7" s="54">
        <f>E7-D7</f>
        <v>0</v>
      </c>
      <c r="G7" s="52"/>
    </row>
    <row r="8" spans="1:7" s="31" customFormat="1" ht="31.5" customHeight="1">
      <c r="A8" s="225"/>
      <c r="B8" s="64"/>
      <c r="C8" s="64"/>
      <c r="D8" s="64"/>
      <c r="E8" s="64"/>
      <c r="F8" s="64"/>
      <c r="G8" s="52"/>
    </row>
    <row r="9" spans="1:7" s="31" customFormat="1" ht="31.5" customHeight="1">
      <c r="A9" s="225"/>
      <c r="B9" s="64"/>
      <c r="C9" s="64"/>
      <c r="D9" s="64"/>
      <c r="E9" s="64"/>
      <c r="F9" s="64"/>
      <c r="G9" s="52"/>
    </row>
    <row r="10" spans="1:7" s="31" customFormat="1" ht="31.5" customHeight="1">
      <c r="A10" s="230"/>
      <c r="B10" s="64"/>
      <c r="C10" s="64"/>
      <c r="D10" s="64"/>
      <c r="E10" s="64"/>
      <c r="F10" s="64"/>
      <c r="G10" s="52"/>
    </row>
    <row r="11" spans="1:7" s="31" customFormat="1" ht="31.5" customHeight="1">
      <c r="A11" s="224" t="s">
        <v>55</v>
      </c>
      <c r="B11" s="63" t="s">
        <v>56</v>
      </c>
      <c r="C11" s="64"/>
      <c r="D11" s="64"/>
      <c r="E11" s="64"/>
      <c r="F11" s="64"/>
      <c r="G11" s="52"/>
    </row>
    <row r="12" spans="1:7" s="31" customFormat="1" ht="31.5" customHeight="1">
      <c r="A12" s="225"/>
      <c r="B12" s="64"/>
      <c r="C12" s="64"/>
      <c r="D12" s="64"/>
      <c r="E12" s="64"/>
      <c r="F12" s="64"/>
      <c r="G12" s="52"/>
    </row>
    <row r="13" spans="1:7" s="31" customFormat="1" ht="31.5" customHeight="1">
      <c r="A13" s="225"/>
      <c r="B13" s="64"/>
      <c r="C13" s="64"/>
      <c r="D13" s="64"/>
      <c r="E13" s="64"/>
      <c r="F13" s="64"/>
      <c r="G13" s="52"/>
    </row>
    <row r="14" spans="1:7" s="31" customFormat="1" ht="31.5" customHeight="1">
      <c r="A14" s="225"/>
      <c r="B14" s="64"/>
      <c r="C14" s="64"/>
      <c r="D14" s="64"/>
      <c r="E14" s="64"/>
      <c r="F14" s="64"/>
      <c r="G14" s="52"/>
    </row>
    <row r="15" spans="1:7" s="31" customFormat="1" ht="31.5" customHeight="1" thickBot="1">
      <c r="A15" s="226"/>
      <c r="B15" s="100"/>
      <c r="C15" s="100"/>
      <c r="D15" s="100"/>
      <c r="E15" s="100"/>
      <c r="F15" s="100"/>
      <c r="G15" s="101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59" top="1" bottom="0.81" header="0.5" footer="0.5"/>
  <pageSetup firstPageNumber="34" useFirstPageNumber="1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14</v>
      </c>
      <c r="C1" s="2" t="b">
        <f>"XL4Poppy"</f>
        <v>0</v>
      </c>
    </row>
    <row r="2" ht="13.5" thickBot="1">
      <c r="A2" s="1" t="s">
        <v>15</v>
      </c>
    </row>
    <row r="3" spans="1:3" ht="13.5" thickBot="1">
      <c r="A3" s="3" t="s">
        <v>16</v>
      </c>
      <c r="C3" s="4" t="s">
        <v>17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18</v>
      </c>
      <c r="C7" s="5" t="b">
        <f>=</f>
        <v>0</v>
      </c>
    </row>
    <row r="8" spans="1:3" ht="12.75">
      <c r="A8" s="7" t="s">
        <v>19</v>
      </c>
      <c r="C8" s="5" t="b">
        <f>=</f>
        <v>0</v>
      </c>
    </row>
    <row r="9" spans="1:3" ht="12.75">
      <c r="A9" s="8" t="s">
        <v>20</v>
      </c>
      <c r="C9" s="5" t="b">
        <f>FALSE</f>
        <v>0</v>
      </c>
    </row>
    <row r="10" spans="1:3" ht="12.75">
      <c r="A10" s="7" t="s">
        <v>21</v>
      </c>
      <c r="C10" s="5" t="b">
        <f>A21</f>
        <v>0</v>
      </c>
    </row>
    <row r="11" spans="1:3" ht="13.5" thickBot="1">
      <c r="A11" s="9" t="s">
        <v>22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23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24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25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26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2009-10-21T01:36:14Z</cp:lastPrinted>
  <dcterms:created xsi:type="dcterms:W3CDTF">1999-10-30T05:59:07Z</dcterms:created>
  <dcterms:modified xsi:type="dcterms:W3CDTF">2010-01-20T01:24:11Z</dcterms:modified>
  <cp:category/>
  <cp:version/>
  <cp:contentType/>
  <cp:contentStatus/>
</cp:coreProperties>
</file>