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(노인복지)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 자금수지총괄'!$A$1:$H$15</definedName>
    <definedName name="_xlnm.Print_Area" localSheetId="3">'2-나. 수입계획'!$A$1:$I$16</definedName>
    <definedName name="_xlnm.Print_Area" localSheetId="4">'2-다. 지출계획(노인복지)'!$A$1:$Z$28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F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<sst xmlns="http://schemas.openxmlformats.org/spreadsheetml/2006/main" count="178" uniqueCount="153">
  <si>
    <t xml:space="preserve">   다. 지출계획</t>
  </si>
  <si>
    <t>산 출 내 역</t>
  </si>
  <si>
    <t>항   목</t>
  </si>
  <si>
    <t>합    계</t>
  </si>
  <si>
    <t>국   고
보조금</t>
  </si>
  <si>
    <t>구비</t>
  </si>
  <si>
    <t>지방채</t>
  </si>
  <si>
    <t>기타</t>
  </si>
  <si>
    <t>계(A)</t>
  </si>
  <si>
    <t>고유목적
사  업 비</t>
  </si>
  <si>
    <t>융자금</t>
  </si>
  <si>
    <t>장학금</t>
  </si>
  <si>
    <t>지방채
상   환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</si>
  <si>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</si>
  <si>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</si>
  <si>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</si>
  <si>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</si>
  <si>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</si>
  <si>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</si>
  <si>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</si>
  <si>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</si>
  <si>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</si>
  <si>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</si>
  <si>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</si>
  <si>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</si>
  <si>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</si>
  <si>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</si>
  <si>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</si>
  <si>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</si>
  <si>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</si>
  <si>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</si>
  <si>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</si>
  <si>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</si>
  <si>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</si>
  <si>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</si>
  <si>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</si>
  <si>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</si>
  <si>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</si>
  <si>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</si>
  <si>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216-01
공공예금이자수입</t>
  </si>
  <si>
    <t>나. 수입계획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</si>
  <si>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</si>
  <si>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</si>
  <si>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</si>
  <si>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</si>
  <si>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</si>
  <si>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</si>
  <si>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</si>
  <si>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224 전입금</t>
  </si>
  <si>
    <t>산출내역</t>
  </si>
  <si>
    <t>계(B)</t>
  </si>
  <si>
    <t>합 계</t>
  </si>
  <si>
    <t>3. 연도별 기금조성 및 집행현황</t>
  </si>
  <si>
    <t>(단위 : 천원)</t>
  </si>
  <si>
    <t>4. 예치금 및 예탁금 명세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</si>
  <si>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</si>
  <si>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</si>
  <si>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</si>
  <si>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</si>
  <si>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</si>
  <si>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>시  비
보조금</t>
  </si>
  <si>
    <t>잔  액
(A-B)</t>
  </si>
  <si>
    <t>조       성       액</t>
  </si>
  <si>
    <t>집        행        액</t>
  </si>
  <si>
    <t>전년도
수입액(A)</t>
  </si>
  <si>
    <t>수입액
(B)</t>
  </si>
  <si>
    <t>증 감
(B-A)</t>
  </si>
  <si>
    <t>전년도
지출액(A)</t>
  </si>
  <si>
    <t>지출액
(B)</t>
  </si>
  <si>
    <t>증  감
(B-A)</t>
  </si>
  <si>
    <t>(1) 설치근거 : 부산광역시 사하구노인복지기금설치 및 운용관리조례</t>
  </si>
  <si>
    <t>(2) 설치목적 : 노인의 자립기간 조성과 노인복지증진을 위한 사업추진</t>
  </si>
  <si>
    <t>(3) 설치년도 : 1996년(조례제정일 '96.01.15. 조례 제349호)(개정 '05.07.29.조례 제653호)</t>
  </si>
  <si>
    <t xml:space="preserve">    ○  노인복지시책 추진</t>
  </si>
  <si>
    <t xml:space="preserve">    ○  경로당관련사항 지원</t>
  </si>
  <si>
    <t>노인의 자립기반 조성과 육성을 위함</t>
  </si>
  <si>
    <t>(2) 재원조성 : 구 예산 출연금 2억원의 적립금고 기금 이자수입금</t>
  </si>
  <si>
    <t>(4) 지원대상 :  사)대한노인회 사하구지회, 경로당 등</t>
  </si>
  <si>
    <t>(3) 지원기준 :  노인복지시책추진, 경로당 시설용품지원</t>
  </si>
  <si>
    <t xml:space="preserve">    가. 기금설치개요</t>
  </si>
  <si>
    <t>편성목</t>
  </si>
  <si>
    <t>여유자금 예치</t>
  </si>
  <si>
    <t xml:space="preserve">(2) 2010년도 기금사업 개요 </t>
  </si>
  <si>
    <t>2009년도말
현재액(A)</t>
  </si>
  <si>
    <t>2010년도 조성계획</t>
  </si>
  <si>
    <t>2010년도말 현재액
(A + B)</t>
  </si>
  <si>
    <t>2004
까지</t>
  </si>
  <si>
    <t>은행예치금 회수 = 210,444</t>
  </si>
  <si>
    <t>(단위 :  천원)</t>
  </si>
  <si>
    <t>405 자산및 물품취득비</t>
  </si>
  <si>
    <t xml:space="preserve">   01 자산취득비</t>
  </si>
  <si>
    <t xml:space="preserve"> 경로당 물품구입                           =  1,500</t>
  </si>
  <si>
    <t xml:space="preserve"> 예치금                                     = 202,904</t>
  </si>
  <si>
    <t>수 입  계 획</t>
  </si>
  <si>
    <t xml:space="preserve">지  출 계 획  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</si>
  <si>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</si>
  <si>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</si>
  <si>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</si>
  <si>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</si>
  <si>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 xml:space="preserve"> 융자금회수</t>
  </si>
  <si>
    <t xml:space="preserve"> 물   건   비</t>
  </si>
  <si>
    <t xml:space="preserve"> 예탁금상환금</t>
  </si>
  <si>
    <t xml:space="preserve"> 예   탁   금</t>
  </si>
  <si>
    <t xml:space="preserve"> 예치금회수</t>
  </si>
  <si>
    <t xml:space="preserve"> 예   치   금</t>
  </si>
  <si>
    <t xml:space="preserve"> 예   수   금</t>
  </si>
  <si>
    <t xml:space="preserve"> 차입원리금상환</t>
  </si>
  <si>
    <t xml:space="preserve"> 이 자 수 입</t>
  </si>
  <si>
    <t xml:space="preserve"> 예수금원리금상환</t>
  </si>
  <si>
    <t xml:space="preserve"> 기 타 수 입</t>
  </si>
  <si>
    <t>수입항목</t>
  </si>
  <si>
    <t>224-04
기금전입금</t>
  </si>
  <si>
    <t>631-01
예치금회수</t>
  </si>
  <si>
    <t>수 입 합 계</t>
  </si>
  <si>
    <t>분야</t>
  </si>
  <si>
    <t>부문</t>
  </si>
  <si>
    <t>정책</t>
  </si>
  <si>
    <t>단위</t>
  </si>
  <si>
    <t>세부</t>
  </si>
  <si>
    <t>사회복지</t>
  </si>
  <si>
    <t>노인·청소년</t>
  </si>
  <si>
    <t>노인·청소년 보호</t>
  </si>
  <si>
    <t>노인복지증진(노인복지기금)</t>
  </si>
  <si>
    <t>노인복지행사지원</t>
  </si>
  <si>
    <t>201 일반운영비</t>
  </si>
  <si>
    <t xml:space="preserve">   01 일반운영비</t>
  </si>
  <si>
    <t>307 민간이전</t>
  </si>
  <si>
    <t xml:space="preserve">     02 민간경상보조</t>
  </si>
  <si>
    <t>재무활동(주민서비스과)</t>
  </si>
  <si>
    <t>보전지출(노인복지기금)</t>
  </si>
  <si>
    <t>602 예치금</t>
  </si>
  <si>
    <t>지  출  합  계</t>
  </si>
  <si>
    <t>구   분</t>
  </si>
  <si>
    <t>예치(탁)처</t>
  </si>
  <si>
    <t>예치 및 예탁액</t>
  </si>
  <si>
    <t>비   고</t>
  </si>
  <si>
    <t>2008년도말
현재액</t>
  </si>
  <si>
    <t>2009년도말
현재액(A)</t>
  </si>
  <si>
    <t>2010년도말
현재액(B)</t>
  </si>
  <si>
    <t>증   감
(B-A)</t>
  </si>
  <si>
    <t>예치금</t>
  </si>
  <si>
    <t>소   계</t>
  </si>
  <si>
    <t>부산 은행</t>
  </si>
  <si>
    <t>예탁금</t>
  </si>
  <si>
    <t>은행예치금 이자수입 = 5,740</t>
  </si>
  <si>
    <t>주 민 서 비 스 과</t>
  </si>
  <si>
    <t xml:space="preserve"> 경로당프로그램 운영에 따른 강사비지급 =  2,380                                         </t>
  </si>
  <si>
    <t xml:space="preserve"> 노인신문 구입배부                            =   5,180</t>
  </si>
  <si>
    <t xml:space="preserve"> 노인축제 행사 운영                           =        0</t>
  </si>
  <si>
    <t xml:space="preserve"> 어버이날 기념식 및 노인단체 연합체육대회 
 행사지원                                         =    860</t>
  </si>
  <si>
    <t xml:space="preserve"> 노인단체산업시찰지원                        = 2,000</t>
  </si>
  <si>
    <t xml:space="preserve"> 노인의 날 행사지원                           = 1,360</t>
  </si>
  <si>
    <t>노인복지기금 운용계획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</si>
</sst>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</numFmts>
  <fonts count="3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1"/>
      <name val="바탕"/>
      <family val="1"/>
    </font>
    <font>
      <sz val="34"/>
      <name val="HY견명조"/>
      <family val="1"/>
    </font>
    <font>
      <sz val="28"/>
      <name val="HY견명조"/>
      <family val="1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51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178" fontId="16" fillId="0" borderId="11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27" fillId="0" borderId="0" xfId="0" applyFont="1" applyAlignment="1">
      <alignment/>
    </xf>
    <xf numFmtId="0" fontId="18" fillId="3" borderId="12" xfId="0" applyFont="1" applyFill="1" applyBorder="1" applyAlignment="1">
      <alignment horizontal="center" vertical="center" wrapText="1" shrinkToFit="1"/>
    </xf>
    <xf numFmtId="0" fontId="18" fillId="3" borderId="13" xfId="0" applyFont="1" applyFill="1" applyBorder="1" applyAlignment="1">
      <alignment horizontal="center" vertical="center" wrapText="1" shrinkToFit="1"/>
    </xf>
    <xf numFmtId="0" fontId="18" fillId="3" borderId="14" xfId="0" applyFont="1" applyFill="1" applyBorder="1" applyAlignment="1">
      <alignment vertical="center" wrapText="1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19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vertical="center" wrapText="1" shrinkToFit="1"/>
    </xf>
    <xf numFmtId="187" fontId="16" fillId="0" borderId="11" xfId="18" applyNumberFormat="1" applyFont="1" applyFill="1" applyBorder="1" applyAlignment="1">
      <alignment horizontal="center" vertical="center"/>
    </xf>
    <xf numFmtId="176" fontId="18" fillId="3" borderId="23" xfId="0" applyNumberFormat="1" applyFont="1" applyFill="1" applyBorder="1" applyAlignment="1">
      <alignment horizontal="center" vertical="center" shrinkToFit="1"/>
    </xf>
    <xf numFmtId="176" fontId="18" fillId="3" borderId="24" xfId="0" applyNumberFormat="1" applyFont="1" applyFill="1" applyBorder="1" applyAlignment="1">
      <alignment horizontal="center" vertical="center" wrapText="1" shrinkToFit="1"/>
    </xf>
    <xf numFmtId="176" fontId="18" fillId="3" borderId="24" xfId="0" applyNumberFormat="1" applyFont="1" applyFill="1" applyBorder="1" applyAlignment="1">
      <alignment horizontal="center" vertical="center" shrinkToFit="1"/>
    </xf>
    <xf numFmtId="176" fontId="18" fillId="3" borderId="25" xfId="0" applyNumberFormat="1" applyFont="1" applyFill="1" applyBorder="1" applyAlignment="1">
      <alignment horizontal="center" vertical="center" wrapText="1" shrinkToFit="1"/>
    </xf>
    <xf numFmtId="3" fontId="18" fillId="0" borderId="26" xfId="0" applyNumberFormat="1" applyFont="1" applyBorder="1" applyAlignment="1">
      <alignment horizontal="center" vertical="center" shrinkToFit="1"/>
    </xf>
    <xf numFmtId="41" fontId="18" fillId="0" borderId="8" xfId="18" applyFont="1" applyFill="1" applyBorder="1" applyAlignment="1">
      <alignment horizontal="center" vertical="center" shrinkToFit="1"/>
    </xf>
    <xf numFmtId="3" fontId="16" fillId="0" borderId="27" xfId="0" applyNumberFormat="1" applyFont="1" applyBorder="1" applyAlignment="1">
      <alignment horizontal="center" vertical="center" shrinkToFit="1"/>
    </xf>
    <xf numFmtId="41" fontId="16" fillId="0" borderId="11" xfId="18" applyFont="1" applyFill="1" applyBorder="1" applyAlignment="1">
      <alignment horizontal="right"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178" fontId="16" fillId="0" borderId="28" xfId="18" applyNumberFormat="1" applyFont="1" applyFill="1" applyBorder="1" applyAlignment="1">
      <alignment horizontal="right" vertical="center" shrinkToFit="1"/>
    </xf>
    <xf numFmtId="41" fontId="16" fillId="0" borderId="11" xfId="18" applyFont="1" applyFill="1" applyBorder="1" applyAlignment="1">
      <alignment horizontal="center" vertical="center" shrinkToFit="1"/>
    </xf>
    <xf numFmtId="3" fontId="16" fillId="0" borderId="29" xfId="0" applyNumberFormat="1" applyFont="1" applyBorder="1" applyAlignment="1">
      <alignment horizontal="center" vertical="center" shrinkToFit="1"/>
    </xf>
    <xf numFmtId="0" fontId="16" fillId="0" borderId="10" xfId="18" applyNumberFormat="1" applyFont="1" applyFill="1" applyBorder="1" applyAlignment="1">
      <alignment horizontal="right" shrinkToFit="1"/>
    </xf>
    <xf numFmtId="178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178" fontId="16" fillId="0" borderId="30" xfId="18" applyNumberFormat="1" applyFont="1" applyFill="1" applyBorder="1" applyAlignment="1">
      <alignment horizontal="right" vertical="center" shrinkToFit="1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78" fontId="16" fillId="0" borderId="4" xfId="0" applyNumberFormat="1" applyFont="1" applyFill="1" applyBorder="1" applyAlignment="1">
      <alignment vertical="center" shrinkToFit="1"/>
    </xf>
    <xf numFmtId="41" fontId="16" fillId="0" borderId="31" xfId="18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9" xfId="0" applyNumberFormat="1" applyFont="1" applyFill="1" applyBorder="1" applyAlignment="1">
      <alignment vertical="center" shrinkToFit="1"/>
    </xf>
    <xf numFmtId="41" fontId="16" fillId="0" borderId="34" xfId="18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49" fontId="16" fillId="0" borderId="34" xfId="18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/>
    </xf>
    <xf numFmtId="41" fontId="16" fillId="0" borderId="24" xfId="18" applyNumberFormat="1" applyFont="1" applyFill="1" applyBorder="1" applyAlignment="1">
      <alignment vertical="center" wrapText="1"/>
    </xf>
    <xf numFmtId="178" fontId="16" fillId="0" borderId="24" xfId="0" applyNumberFormat="1" applyFont="1" applyFill="1" applyBorder="1" applyAlignment="1">
      <alignment vertical="center" shrinkToFit="1"/>
    </xf>
    <xf numFmtId="41" fontId="16" fillId="0" borderId="25" xfId="18" applyFont="1" applyFill="1" applyBorder="1" applyAlignment="1">
      <alignment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0" fontId="16" fillId="0" borderId="27" xfId="0" applyFont="1" applyBorder="1" applyAlignment="1">
      <alignment horizontal="center" vertical="center" wrapText="1"/>
    </xf>
    <xf numFmtId="178" fontId="16" fillId="0" borderId="34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right" vertical="center" shrinkToFit="1"/>
    </xf>
    <xf numFmtId="178" fontId="16" fillId="0" borderId="25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30" xfId="0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vertical="center" shrinkToFit="1"/>
    </xf>
    <xf numFmtId="192" fontId="16" fillId="0" borderId="10" xfId="18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41" fontId="18" fillId="0" borderId="8" xfId="18" applyFont="1" applyFill="1" applyBorder="1" applyAlignment="1">
      <alignment horizontal="right" vertical="center" shrinkToFit="1"/>
    </xf>
    <xf numFmtId="178" fontId="18" fillId="0" borderId="4" xfId="18" applyNumberFormat="1" applyFont="1" applyFill="1" applyBorder="1" applyAlignment="1">
      <alignment horizontal="right" vertical="center" shrinkToFit="1"/>
    </xf>
    <xf numFmtId="192" fontId="18" fillId="0" borderId="8" xfId="18" applyNumberFormat="1" applyFont="1" applyFill="1" applyBorder="1" applyAlignment="1">
      <alignment horizontal="right" vertical="center" shrinkToFit="1"/>
    </xf>
    <xf numFmtId="178" fontId="18" fillId="0" borderId="39" xfId="18" applyNumberFormat="1" applyFont="1" applyFill="1" applyBorder="1" applyAlignment="1">
      <alignment horizontal="right" vertical="center" shrinkToFit="1"/>
    </xf>
    <xf numFmtId="41" fontId="18" fillId="0" borderId="20" xfId="18" applyNumberFormat="1" applyFont="1" applyFill="1" applyBorder="1" applyAlignment="1">
      <alignment vertical="center" wrapText="1"/>
    </xf>
    <xf numFmtId="178" fontId="18" fillId="0" borderId="20" xfId="18" applyNumberFormat="1" applyFont="1" applyFill="1" applyBorder="1" applyAlignment="1">
      <alignment vertical="center" wrapText="1"/>
    </xf>
    <xf numFmtId="41" fontId="18" fillId="0" borderId="40" xfId="18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right" vertical="center" shrinkToFit="1"/>
    </xf>
    <xf numFmtId="178" fontId="18" fillId="0" borderId="8" xfId="0" applyNumberFormat="1" applyFont="1" applyFill="1" applyBorder="1" applyAlignment="1">
      <alignment horizontal="right" vertical="center" shrinkToFit="1"/>
    </xf>
    <xf numFmtId="178" fontId="18" fillId="0" borderId="31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 shrinkToFit="1"/>
    </xf>
    <xf numFmtId="192" fontId="16" fillId="0" borderId="11" xfId="18" applyNumberFormat="1" applyFont="1" applyFill="1" applyBorder="1" applyAlignment="1">
      <alignment horizontal="right" vertical="center" wrapText="1"/>
    </xf>
    <xf numFmtId="192" fontId="16" fillId="0" borderId="9" xfId="0" applyNumberFormat="1" applyFont="1" applyFill="1" applyBorder="1" applyAlignment="1">
      <alignment vertical="center" shrinkToFit="1"/>
    </xf>
    <xf numFmtId="0" fontId="18" fillId="3" borderId="13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6" fontId="18" fillId="3" borderId="42" xfId="0" applyNumberFormat="1" applyFont="1" applyFill="1" applyBorder="1" applyAlignment="1">
      <alignment horizontal="center" vertical="center" shrinkToFit="1"/>
    </xf>
    <xf numFmtId="176" fontId="18" fillId="3" borderId="43" xfId="0" applyNumberFormat="1" applyFont="1" applyFill="1" applyBorder="1" applyAlignment="1">
      <alignment horizontal="center" vertical="center" shrinkToFit="1"/>
    </xf>
    <xf numFmtId="176" fontId="18" fillId="3" borderId="14" xfId="0" applyNumberFormat="1" applyFont="1" applyFill="1" applyBorder="1" applyAlignment="1">
      <alignment horizontal="center" vertical="center" shrinkToFit="1"/>
    </xf>
    <xf numFmtId="176" fontId="18" fillId="3" borderId="44" xfId="0" applyNumberFormat="1" applyFont="1" applyFill="1" applyBorder="1" applyAlignment="1">
      <alignment horizontal="center" vertical="center" shrinkToFi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3" xfId="0" applyFont="1" applyBorder="1" applyAlignment="1">
      <alignment horizontal="left" vertical="center" wrapText="1" shrinkToFit="1"/>
    </xf>
    <xf numFmtId="3" fontId="16" fillId="0" borderId="32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6" fillId="0" borderId="33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178" fontId="16" fillId="0" borderId="54" xfId="0" applyNumberFormat="1" applyFont="1" applyFill="1" applyBorder="1" applyAlignment="1">
      <alignment horizontal="right" vertical="center" shrinkToFit="1"/>
    </xf>
    <xf numFmtId="178" fontId="16" fillId="0" borderId="55" xfId="0" applyNumberFormat="1" applyFont="1" applyFill="1" applyBorder="1" applyAlignment="1">
      <alignment horizontal="right" vertical="center" shrinkToFit="1"/>
    </xf>
    <xf numFmtId="178" fontId="16" fillId="0" borderId="56" xfId="0" applyNumberFormat="1" applyFont="1" applyFill="1" applyBorder="1" applyAlignment="1">
      <alignment horizontal="right" vertical="center" shrinkToFit="1"/>
    </xf>
    <xf numFmtId="0" fontId="16" fillId="0" borderId="22" xfId="0" applyFont="1" applyBorder="1" applyAlignment="1">
      <alignment horizontal="right"/>
    </xf>
    <xf numFmtId="0" fontId="18" fillId="3" borderId="14" xfId="0" applyFont="1" applyFill="1" applyBorder="1" applyAlignment="1">
      <alignment horizontal="center" vertical="center" wrapText="1" shrinkToFit="1"/>
    </xf>
    <xf numFmtId="0" fontId="18" fillId="3" borderId="43" xfId="0" applyFont="1" applyFill="1" applyBorder="1" applyAlignment="1">
      <alignment horizontal="center" vertical="center" wrapText="1" shrinkToFit="1"/>
    </xf>
    <xf numFmtId="0" fontId="18" fillId="3" borderId="57" xfId="0" applyFont="1" applyFill="1" applyBorder="1" applyAlignment="1">
      <alignment horizontal="center" vertical="center" wrapText="1" shrinkToFit="1"/>
    </xf>
    <xf numFmtId="178" fontId="18" fillId="0" borderId="55" xfId="0" applyNumberFormat="1" applyFont="1" applyFill="1" applyBorder="1" applyAlignment="1">
      <alignment horizontal="right" vertical="center" shrinkToFit="1"/>
    </xf>
    <xf numFmtId="178" fontId="18" fillId="0" borderId="56" xfId="0" applyNumberFormat="1" applyFont="1" applyFill="1" applyBorder="1" applyAlignment="1">
      <alignment horizontal="right" vertical="center" shrinkToFit="1"/>
    </xf>
    <xf numFmtId="0" fontId="18" fillId="3" borderId="44" xfId="0" applyFont="1" applyFill="1" applyBorder="1" applyAlignment="1">
      <alignment horizontal="center" vertical="center" wrapText="1" shrinkToFit="1"/>
    </xf>
    <xf numFmtId="178" fontId="16" fillId="0" borderId="32" xfId="0" applyNumberFormat="1" applyFont="1" applyFill="1" applyBorder="1" applyAlignment="1">
      <alignment horizontal="right" vertical="center" wrapText="1" shrinkToFit="1"/>
    </xf>
    <xf numFmtId="178" fontId="16" fillId="0" borderId="54" xfId="0" applyNumberFormat="1" applyFont="1" applyFill="1" applyBorder="1" applyAlignment="1">
      <alignment horizontal="right" vertical="center" wrapText="1" shrinkToFit="1"/>
    </xf>
    <xf numFmtId="3" fontId="16" fillId="0" borderId="32" xfId="0" applyNumberFormat="1" applyFont="1" applyFill="1" applyBorder="1" applyAlignment="1">
      <alignment horizontal="right" vertical="center" wrapText="1" shrinkToFit="1"/>
    </xf>
    <xf numFmtId="0" fontId="16" fillId="0" borderId="2" xfId="0" applyFont="1" applyFill="1" applyBorder="1" applyAlignment="1">
      <alignment horizontal="right" vertical="center" wrapText="1" shrinkToFit="1"/>
    </xf>
    <xf numFmtId="0" fontId="16" fillId="0" borderId="33" xfId="0" applyFont="1" applyFill="1" applyBorder="1" applyAlignment="1">
      <alignment horizontal="right" vertical="center" wrapText="1" shrinkToFit="1"/>
    </xf>
    <xf numFmtId="3" fontId="18" fillId="0" borderId="55" xfId="0" applyNumberFormat="1" applyFont="1" applyFill="1" applyBorder="1" applyAlignment="1">
      <alignment horizontal="right" vertical="center" shrinkToFit="1"/>
    </xf>
    <xf numFmtId="3" fontId="18" fillId="0" borderId="58" xfId="0" applyNumberFormat="1" applyFont="1" applyFill="1" applyBorder="1" applyAlignment="1">
      <alignment horizontal="right" vertical="center" shrinkToFit="1"/>
    </xf>
    <xf numFmtId="3" fontId="18" fillId="0" borderId="59" xfId="0" applyNumberFormat="1" applyFont="1" applyFill="1" applyBorder="1" applyAlignment="1">
      <alignment horizontal="right" vertical="center" shrinkToFit="1"/>
    </xf>
    <xf numFmtId="3" fontId="16" fillId="0" borderId="55" xfId="0" applyNumberFormat="1" applyFont="1" applyFill="1" applyBorder="1" applyAlignment="1">
      <alignment horizontal="right" vertical="center" shrinkToFit="1"/>
    </xf>
    <xf numFmtId="3" fontId="16" fillId="0" borderId="58" xfId="0" applyNumberFormat="1" applyFont="1" applyFill="1" applyBorder="1" applyAlignment="1">
      <alignment horizontal="right" vertical="center" shrinkToFit="1"/>
    </xf>
    <xf numFmtId="3" fontId="16" fillId="0" borderId="59" xfId="0" applyNumberFormat="1" applyFont="1" applyFill="1" applyBorder="1" applyAlignment="1">
      <alignment horizontal="right" vertical="center" shrinkToFit="1"/>
    </xf>
    <xf numFmtId="0" fontId="16" fillId="0" borderId="53" xfId="0" applyFont="1" applyBorder="1" applyAlignment="1">
      <alignment horizontal="left" vertical="center" wrapText="1" shrinkToFit="1"/>
    </xf>
    <xf numFmtId="0" fontId="18" fillId="3" borderId="43" xfId="0" applyNumberFormat="1" applyFont="1" applyFill="1" applyBorder="1" applyAlignment="1">
      <alignment horizontal="center" vertical="center" wrapText="1" shrinkToFit="1"/>
    </xf>
    <xf numFmtId="0" fontId="18" fillId="3" borderId="57" xfId="0" applyNumberFormat="1" applyFont="1" applyFill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left" vertical="center" wrapText="1" shrinkToFit="1"/>
    </xf>
    <xf numFmtId="0" fontId="16" fillId="0" borderId="58" xfId="0" applyFont="1" applyBorder="1" applyAlignment="1">
      <alignment horizontal="left" vertical="center" wrapText="1" shrinkToFit="1"/>
    </xf>
    <xf numFmtId="0" fontId="16" fillId="0" borderId="59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6" fillId="0" borderId="61" xfId="0" applyFont="1" applyBorder="1" applyAlignment="1">
      <alignment horizontal="center" vertical="center" wrapText="1" shrinkToFit="1"/>
    </xf>
    <xf numFmtId="0" fontId="16" fillId="0" borderId="62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63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16" fillId="0" borderId="32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8" fillId="0" borderId="33" xfId="0" applyFont="1" applyFill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workbookViewId="0" topLeftCell="A1">
      <selection activeCell="A12" sqref="A12:N12"/>
    </sheetView>
  </sheetViews>
  <sheetFormatPr defaultColWidth="8.88671875" defaultRowHeight="13.5"/>
  <sheetData>
    <row r="1" spans="1:14" s="34" customFormat="1" ht="30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4" customFormat="1" ht="30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34" customFormat="1" ht="67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4" customFormat="1" ht="37.5" customHeight="1">
      <c r="A4" s="145" t="s">
        <v>152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37" customFormat="1" ht="49.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34" customFormat="1" ht="30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34" customFormat="1" ht="30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4" customFormat="1" ht="3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34" customFormat="1" ht="30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34" customFormat="1" ht="30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34" customFormat="1" ht="30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34" customFormat="1" ht="30" customHeight="1">
      <c r="A12" s="146" t="s">
        <v>145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34" customFormat="1" ht="30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34" customFormat="1" ht="30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firstPageNumber="35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90" zoomScaleNormal="70" zoomScaleSheetLayoutView="90" workbookViewId="0" topLeftCell="A1">
      <selection activeCell="E3" sqref="E3"/>
    </sheetView>
  </sheetViews>
  <sheetFormatPr defaultColWidth="8.88671875" defaultRowHeight="13.5"/>
  <cols>
    <col min="1" max="1" width="6.4453125" style="14" customWidth="1"/>
    <col min="2" max="2" width="23.3359375" style="14" customWidth="1"/>
    <col min="3" max="3" width="19.3359375" style="14" customWidth="1"/>
    <col min="4" max="4" width="18.77734375" style="14" customWidth="1"/>
    <col min="5" max="5" width="19.4453125" style="14" customWidth="1"/>
    <col min="6" max="6" width="22.4453125" style="14" customWidth="1"/>
    <col min="7" max="7" width="16.5546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47" t="s">
        <v>152</v>
      </c>
      <c r="B1" s="147"/>
      <c r="C1" s="147"/>
      <c r="D1" s="147"/>
      <c r="E1" s="147"/>
      <c r="F1" s="147"/>
      <c r="G1" s="147"/>
    </row>
    <row r="2" ht="10.5" customHeight="1"/>
    <row r="3" spans="1:3" ht="22.5" customHeight="1">
      <c r="A3" s="151" t="s">
        <v>55</v>
      </c>
      <c r="B3" s="151"/>
      <c r="C3" s="151"/>
    </row>
    <row r="4" ht="22.5" customHeight="1">
      <c r="A4" s="15" t="s">
        <v>79</v>
      </c>
    </row>
    <row r="5" s="16" customFormat="1" ht="21.75" customHeight="1">
      <c r="B5" s="16" t="s">
        <v>70</v>
      </c>
    </row>
    <row r="6" s="16" customFormat="1" ht="21.75" customHeight="1">
      <c r="B6" s="16" t="s">
        <v>71</v>
      </c>
    </row>
    <row r="7" s="16" customFormat="1" ht="21.75" customHeight="1">
      <c r="B7" s="16" t="s">
        <v>72</v>
      </c>
    </row>
    <row r="8" ht="6" customHeight="1"/>
    <row r="9" ht="22.5" customHeight="1">
      <c r="A9" s="15" t="s">
        <v>32</v>
      </c>
    </row>
    <row r="10" spans="2:3" s="16" customFormat="1" ht="21.75" customHeight="1">
      <c r="B10" s="16" t="s">
        <v>59</v>
      </c>
      <c r="C10" s="16" t="s">
        <v>75</v>
      </c>
    </row>
    <row r="11" s="16" customFormat="1" ht="21.75" customHeight="1">
      <c r="B11" s="16" t="s">
        <v>82</v>
      </c>
    </row>
    <row r="12" s="16" customFormat="1" ht="21.75" customHeight="1">
      <c r="B12" s="16" t="s">
        <v>73</v>
      </c>
    </row>
    <row r="13" s="16" customFormat="1" ht="21.75" customHeight="1">
      <c r="B13" s="16" t="s">
        <v>74</v>
      </c>
    </row>
    <row r="14" s="16" customFormat="1" ht="9" customHeight="1"/>
    <row r="15" ht="23.25" customHeight="1">
      <c r="A15" s="15" t="s">
        <v>33</v>
      </c>
    </row>
    <row r="16" ht="23.25" customHeight="1">
      <c r="B16" s="16" t="s">
        <v>56</v>
      </c>
    </row>
    <row r="17" spans="2:7" ht="16.5" customHeight="1">
      <c r="B17" s="16"/>
      <c r="G17" s="56" t="s">
        <v>88</v>
      </c>
    </row>
    <row r="18" spans="2:8" ht="23.25" customHeight="1">
      <c r="B18" s="150" t="s">
        <v>83</v>
      </c>
      <c r="C18" s="152" t="s">
        <v>84</v>
      </c>
      <c r="D18" s="153"/>
      <c r="E18" s="154"/>
      <c r="F18" s="150" t="s">
        <v>85</v>
      </c>
      <c r="G18" s="148" t="s">
        <v>57</v>
      </c>
      <c r="H18" s="17"/>
    </row>
    <row r="19" spans="2:8" ht="23.25" customHeight="1">
      <c r="B19" s="149"/>
      <c r="C19" s="18" t="s">
        <v>29</v>
      </c>
      <c r="D19" s="18" t="s">
        <v>30</v>
      </c>
      <c r="E19" s="18" t="s">
        <v>31</v>
      </c>
      <c r="F19" s="149"/>
      <c r="G19" s="149"/>
      <c r="H19" s="17"/>
    </row>
    <row r="20" spans="2:8" ht="29.25" customHeight="1">
      <c r="B20" s="64">
        <v>210444</v>
      </c>
      <c r="C20" s="64">
        <v>5740</v>
      </c>
      <c r="D20" s="64">
        <v>13280</v>
      </c>
      <c r="E20" s="19">
        <f>C20-D20</f>
        <v>-7540</v>
      </c>
      <c r="F20" s="64">
        <f>B20+E20</f>
        <v>202904</v>
      </c>
      <c r="G20" s="18"/>
      <c r="H20" s="17"/>
    </row>
    <row r="21" ht="5.25" customHeight="1">
      <c r="B21" s="16"/>
    </row>
    <row r="22" ht="21.75" customHeight="1">
      <c r="B22" s="16" t="s">
        <v>76</v>
      </c>
    </row>
    <row r="23" ht="21.75" customHeight="1">
      <c r="B23" s="16" t="s">
        <v>78</v>
      </c>
    </row>
    <row r="24" ht="21.75" customHeight="1">
      <c r="B24" s="16" t="s">
        <v>77</v>
      </c>
    </row>
    <row r="25" ht="15" customHeight="1"/>
  </sheetData>
  <mergeCells count="6">
    <mergeCell ref="A1:G1"/>
    <mergeCell ref="G18:G19"/>
    <mergeCell ref="B18:B19"/>
    <mergeCell ref="A3:C3"/>
    <mergeCell ref="C18:E18"/>
    <mergeCell ref="F18:F19"/>
  </mergeCells>
  <printOptions/>
  <pageMargins left="0.75" right="0.56" top="1" bottom="0.8" header="0.5" footer="0.5"/>
  <pageSetup firstPageNumber="37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workbookViewId="0" topLeftCell="A1">
      <selection activeCell="G13" sqref="G13"/>
    </sheetView>
  </sheetViews>
  <sheetFormatPr defaultColWidth="8.88671875" defaultRowHeight="13.5"/>
  <cols>
    <col min="1" max="1" width="19.4453125" style="14" customWidth="1"/>
    <col min="2" max="2" width="14.88671875" style="14" customWidth="1"/>
    <col min="3" max="3" width="14.10546875" style="14" customWidth="1"/>
    <col min="4" max="4" width="14.77734375" style="14" customWidth="1"/>
    <col min="5" max="5" width="20.10546875" style="14" customWidth="1"/>
    <col min="6" max="6" width="15.10546875" style="14" customWidth="1"/>
    <col min="7" max="7" width="14.77734375" style="14" customWidth="1"/>
    <col min="8" max="8" width="14.88671875" style="14" customWidth="1"/>
    <col min="9" max="16384" width="8.88671875" style="14" customWidth="1"/>
  </cols>
  <sheetData>
    <row r="1" spans="1:4" ht="16.5" customHeight="1">
      <c r="A1" s="151" t="s">
        <v>58</v>
      </c>
      <c r="B1" s="151"/>
      <c r="C1" s="151"/>
      <c r="D1" s="151"/>
    </row>
    <row r="2" spans="1:4" ht="14.25" customHeight="1">
      <c r="A2" s="20"/>
      <c r="B2" s="20"/>
      <c r="C2" s="20"/>
      <c r="D2" s="20"/>
    </row>
    <row r="3" spans="1:4" ht="19.5" customHeight="1">
      <c r="A3" s="21" t="s">
        <v>34</v>
      </c>
      <c r="B3" s="20"/>
      <c r="C3" s="20"/>
      <c r="D3" s="20"/>
    </row>
    <row r="4" ht="15" customHeight="1" thickBot="1">
      <c r="H4" s="56" t="s">
        <v>53</v>
      </c>
    </row>
    <row r="5" spans="1:8" s="22" customFormat="1" ht="35.25" customHeight="1">
      <c r="A5" s="155" t="s">
        <v>93</v>
      </c>
      <c r="B5" s="156"/>
      <c r="C5" s="156"/>
      <c r="D5" s="156"/>
      <c r="E5" s="157" t="s">
        <v>94</v>
      </c>
      <c r="F5" s="156"/>
      <c r="G5" s="156"/>
      <c r="H5" s="158"/>
    </row>
    <row r="6" spans="1:8" s="22" customFormat="1" ht="51.75" customHeight="1" thickBot="1">
      <c r="A6" s="65" t="s">
        <v>2</v>
      </c>
      <c r="B6" s="66" t="s">
        <v>64</v>
      </c>
      <c r="C6" s="66" t="s">
        <v>65</v>
      </c>
      <c r="D6" s="66" t="s">
        <v>66</v>
      </c>
      <c r="E6" s="67" t="s">
        <v>2</v>
      </c>
      <c r="F6" s="66" t="s">
        <v>67</v>
      </c>
      <c r="G6" s="66" t="s">
        <v>68</v>
      </c>
      <c r="H6" s="68" t="s">
        <v>66</v>
      </c>
    </row>
    <row r="7" spans="1:8" s="23" customFormat="1" ht="48.75" customHeight="1" thickTop="1">
      <c r="A7" s="69" t="s">
        <v>3</v>
      </c>
      <c r="B7" s="124">
        <f>SUM(B8:B15)</f>
        <v>225443</v>
      </c>
      <c r="C7" s="124">
        <f>SUM(C8:C15)</f>
        <v>216184</v>
      </c>
      <c r="D7" s="125">
        <f>SUM(C7-B7)</f>
        <v>-9259</v>
      </c>
      <c r="E7" s="70" t="s">
        <v>3</v>
      </c>
      <c r="F7" s="126">
        <f>SUM(F8:F15)</f>
        <v>225443</v>
      </c>
      <c r="G7" s="126">
        <f>SUM(G8:G15)</f>
        <v>216184</v>
      </c>
      <c r="H7" s="127">
        <f>G7-F7</f>
        <v>-9259</v>
      </c>
    </row>
    <row r="8" spans="1:8" s="16" customFormat="1" ht="36" customHeight="1">
      <c r="A8" s="71" t="s">
        <v>95</v>
      </c>
      <c r="B8" s="72"/>
      <c r="C8" s="72"/>
      <c r="D8" s="73"/>
      <c r="E8" s="74" t="s">
        <v>96</v>
      </c>
      <c r="F8" s="120">
        <v>16880</v>
      </c>
      <c r="G8" s="120">
        <v>13280</v>
      </c>
      <c r="H8" s="76">
        <f>SUM(F8-G8)</f>
        <v>3600</v>
      </c>
    </row>
    <row r="9" spans="1:8" s="16" customFormat="1" ht="36" customHeight="1">
      <c r="A9" s="71" t="s">
        <v>97</v>
      </c>
      <c r="B9" s="72"/>
      <c r="C9" s="72"/>
      <c r="D9" s="73"/>
      <c r="E9" s="74" t="s">
        <v>98</v>
      </c>
      <c r="F9" s="120"/>
      <c r="G9" s="120"/>
      <c r="H9" s="76"/>
    </row>
    <row r="10" spans="1:8" s="16" customFormat="1" ht="36" customHeight="1">
      <c r="A10" s="71" t="s">
        <v>99</v>
      </c>
      <c r="B10" s="72"/>
      <c r="C10" s="72"/>
      <c r="D10" s="73"/>
      <c r="E10" s="74" t="s">
        <v>100</v>
      </c>
      <c r="F10" s="120"/>
      <c r="G10" s="120"/>
      <c r="H10" s="76"/>
    </row>
    <row r="11" spans="1:8" s="16" customFormat="1" ht="36" customHeight="1">
      <c r="A11" s="71" t="s">
        <v>101</v>
      </c>
      <c r="B11" s="72"/>
      <c r="C11" s="72"/>
      <c r="D11" s="73"/>
      <c r="E11" s="74" t="s">
        <v>102</v>
      </c>
      <c r="F11" s="120"/>
      <c r="G11" s="120"/>
      <c r="H11" s="76"/>
    </row>
    <row r="12" spans="1:8" s="16" customFormat="1" ht="36" customHeight="1">
      <c r="A12" s="71" t="s">
        <v>103</v>
      </c>
      <c r="B12" s="72">
        <v>216723</v>
      </c>
      <c r="C12" s="72">
        <v>210444</v>
      </c>
      <c r="D12" s="73">
        <f>SUM(C12-B12)</f>
        <v>-6279</v>
      </c>
      <c r="E12" s="74" t="s">
        <v>104</v>
      </c>
      <c r="F12" s="121">
        <v>208563</v>
      </c>
      <c r="G12" s="121">
        <v>202904</v>
      </c>
      <c r="H12" s="76">
        <f>SUM(F12-G12)</f>
        <v>5659</v>
      </c>
    </row>
    <row r="13" spans="1:8" s="16" customFormat="1" ht="36" customHeight="1">
      <c r="A13" s="71" t="s">
        <v>105</v>
      </c>
      <c r="B13" s="72"/>
      <c r="C13" s="72"/>
      <c r="D13" s="73"/>
      <c r="E13" s="74" t="s">
        <v>106</v>
      </c>
      <c r="F13" s="121"/>
      <c r="G13" s="121"/>
      <c r="H13" s="76"/>
    </row>
    <row r="14" spans="1:8" s="16" customFormat="1" ht="36" customHeight="1">
      <c r="A14" s="71" t="s">
        <v>107</v>
      </c>
      <c r="B14" s="77">
        <v>8720</v>
      </c>
      <c r="C14" s="77">
        <v>5740</v>
      </c>
      <c r="D14" s="73">
        <f>SUM(C14-B14)</f>
        <v>-2980</v>
      </c>
      <c r="E14" s="74" t="s">
        <v>108</v>
      </c>
      <c r="F14" s="121"/>
      <c r="G14" s="121"/>
      <c r="H14" s="76"/>
    </row>
    <row r="15" spans="1:8" ht="36" customHeight="1" thickBot="1">
      <c r="A15" s="78" t="s">
        <v>109</v>
      </c>
      <c r="B15" s="79"/>
      <c r="C15" s="79"/>
      <c r="D15" s="80"/>
      <c r="E15" s="81"/>
      <c r="F15" s="122"/>
      <c r="G15" s="122"/>
      <c r="H15" s="82"/>
    </row>
  </sheetData>
  <mergeCells count="3">
    <mergeCell ref="A5:D5"/>
    <mergeCell ref="E5:H5"/>
    <mergeCell ref="A1:D1"/>
  </mergeCells>
  <printOptions/>
  <pageMargins left="0.65" right="0.49" top="1" bottom="0.77" header="0.5" footer="0.5"/>
  <pageSetup firstPageNumber="38" useFirstPageNumber="1" horizontalDpi="600" verticalDpi="600" orientation="landscape" paperSize="9" scale="9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SheetLayoutView="90" workbookViewId="0" topLeftCell="A1">
      <selection activeCell="F12" sqref="F12"/>
    </sheetView>
  </sheetViews>
  <sheetFormatPr defaultColWidth="8.88671875" defaultRowHeight="13.5"/>
  <cols>
    <col min="1" max="3" width="3.77734375" style="26" customWidth="1"/>
    <col min="4" max="4" width="21.77734375" style="26" customWidth="1"/>
    <col min="5" max="5" width="0.671875" style="26" hidden="1" customWidth="1"/>
    <col min="6" max="6" width="17.99609375" style="26" customWidth="1"/>
    <col min="7" max="7" width="18.88671875" style="26" customWidth="1"/>
    <col min="8" max="8" width="18.3359375" style="26" customWidth="1"/>
    <col min="9" max="9" width="39.77734375" style="26" customWidth="1"/>
    <col min="10" max="16384" width="8.88671875" style="26" customWidth="1"/>
  </cols>
  <sheetData>
    <row r="1" spans="1:6" s="28" customFormat="1" ht="30" customHeight="1">
      <c r="A1" s="27"/>
      <c r="B1" s="27" t="s">
        <v>40</v>
      </c>
      <c r="C1" s="27"/>
      <c r="D1" s="27"/>
      <c r="E1" s="27"/>
      <c r="F1" s="27"/>
    </row>
    <row r="2" spans="1:9" ht="15.75" customHeight="1" thickBot="1">
      <c r="A2" s="24"/>
      <c r="B2" s="24"/>
      <c r="C2" s="24"/>
      <c r="D2" s="25"/>
      <c r="E2" s="25"/>
      <c r="F2" s="25"/>
      <c r="I2" s="137" t="s">
        <v>53</v>
      </c>
    </row>
    <row r="3" spans="1:9" s="29" customFormat="1" ht="30" customHeight="1">
      <c r="A3" s="143" t="s">
        <v>110</v>
      </c>
      <c r="B3" s="142"/>
      <c r="C3" s="142"/>
      <c r="D3" s="142"/>
      <c r="E3" s="142"/>
      <c r="F3" s="163" t="s">
        <v>64</v>
      </c>
      <c r="G3" s="165" t="s">
        <v>65</v>
      </c>
      <c r="H3" s="177" t="s">
        <v>69</v>
      </c>
      <c r="I3" s="159" t="s">
        <v>49</v>
      </c>
    </row>
    <row r="4" spans="1:9" s="29" customFormat="1" ht="30" customHeight="1" thickBot="1">
      <c r="A4" s="83" t="s">
        <v>35</v>
      </c>
      <c r="B4" s="84" t="s">
        <v>36</v>
      </c>
      <c r="C4" s="84" t="s">
        <v>37</v>
      </c>
      <c r="D4" s="167" t="s">
        <v>38</v>
      </c>
      <c r="E4" s="168"/>
      <c r="F4" s="164"/>
      <c r="G4" s="166"/>
      <c r="H4" s="178"/>
      <c r="I4" s="160"/>
    </row>
    <row r="5" spans="1:9" s="30" customFormat="1" ht="27.75" customHeight="1" thickTop="1">
      <c r="A5" s="172" t="s">
        <v>41</v>
      </c>
      <c r="B5" s="173"/>
      <c r="C5" s="173"/>
      <c r="D5" s="173"/>
      <c r="E5" s="174"/>
      <c r="F5" s="85">
        <f>SUM(F6,F9)</f>
        <v>8720</v>
      </c>
      <c r="G5" s="85">
        <f>SUM(G6,G9)</f>
        <v>5740</v>
      </c>
      <c r="H5" s="86">
        <f>G5-F5</f>
        <v>-2980</v>
      </c>
      <c r="I5" s="87"/>
    </row>
    <row r="6" spans="1:9" s="30" customFormat="1" ht="27.75" customHeight="1">
      <c r="A6" s="88"/>
      <c r="B6" s="161" t="s">
        <v>42</v>
      </c>
      <c r="C6" s="169"/>
      <c r="D6" s="169"/>
      <c r="E6" s="90"/>
      <c r="F6" s="91">
        <f>F7</f>
        <v>8720</v>
      </c>
      <c r="G6" s="91">
        <f>G7</f>
        <v>5740</v>
      </c>
      <c r="H6" s="92">
        <f>G6-F6</f>
        <v>-2980</v>
      </c>
      <c r="I6" s="93"/>
    </row>
    <row r="7" spans="1:9" s="30" customFormat="1" ht="27.75" customHeight="1">
      <c r="A7" s="94"/>
      <c r="B7" s="95"/>
      <c r="C7" s="161" t="s">
        <v>43</v>
      </c>
      <c r="D7" s="162"/>
      <c r="E7" s="90"/>
      <c r="F7" s="91">
        <f>F8</f>
        <v>8720</v>
      </c>
      <c r="G7" s="91">
        <f>G8</f>
        <v>5740</v>
      </c>
      <c r="H7" s="92">
        <f aca="true" t="shared" si="0" ref="H7:H15">G7-F7</f>
        <v>-2980</v>
      </c>
      <c r="I7" s="93"/>
    </row>
    <row r="8" spans="1:9" s="30" customFormat="1" ht="38.25" customHeight="1">
      <c r="A8" s="94"/>
      <c r="B8" s="96"/>
      <c r="C8" s="97"/>
      <c r="D8" s="170" t="s">
        <v>39</v>
      </c>
      <c r="E8" s="171"/>
      <c r="F8" s="91">
        <v>8720</v>
      </c>
      <c r="G8" s="91">
        <v>5740</v>
      </c>
      <c r="H8" s="92">
        <f t="shared" si="0"/>
        <v>-2980</v>
      </c>
      <c r="I8" s="93" t="s">
        <v>144</v>
      </c>
    </row>
    <row r="9" spans="1:9" s="30" customFormat="1" ht="27.75" customHeight="1">
      <c r="A9" s="94"/>
      <c r="B9" s="161" t="s">
        <v>47</v>
      </c>
      <c r="C9" s="162"/>
      <c r="D9" s="162"/>
      <c r="E9" s="90"/>
      <c r="F9" s="140">
        <f>F10</f>
        <v>0</v>
      </c>
      <c r="G9" s="140">
        <f>G10</f>
        <v>0</v>
      </c>
      <c r="H9" s="141">
        <f t="shared" si="0"/>
        <v>0</v>
      </c>
      <c r="I9" s="98"/>
    </row>
    <row r="10" spans="1:9" s="30" customFormat="1" ht="27.75" customHeight="1">
      <c r="A10" s="94"/>
      <c r="B10" s="99"/>
      <c r="C10" s="161" t="s">
        <v>48</v>
      </c>
      <c r="D10" s="162"/>
      <c r="E10" s="90"/>
      <c r="F10" s="140">
        <f>F11</f>
        <v>0</v>
      </c>
      <c r="G10" s="140">
        <f>G11</f>
        <v>0</v>
      </c>
      <c r="H10" s="141">
        <f t="shared" si="0"/>
        <v>0</v>
      </c>
      <c r="I10" s="98"/>
    </row>
    <row r="11" spans="1:9" s="30" customFormat="1" ht="35.25" customHeight="1">
      <c r="A11" s="100"/>
      <c r="B11" s="96"/>
      <c r="C11" s="97"/>
      <c r="D11" s="89" t="s">
        <v>111</v>
      </c>
      <c r="E11" s="90"/>
      <c r="F11" s="140">
        <v>0</v>
      </c>
      <c r="G11" s="140">
        <v>0</v>
      </c>
      <c r="H11" s="141">
        <f t="shared" si="0"/>
        <v>0</v>
      </c>
      <c r="I11" s="98"/>
    </row>
    <row r="12" spans="1:9" s="30" customFormat="1" ht="27.75" customHeight="1">
      <c r="A12" s="179" t="s">
        <v>44</v>
      </c>
      <c r="B12" s="169"/>
      <c r="C12" s="169"/>
      <c r="D12" s="169"/>
      <c r="E12" s="180"/>
      <c r="F12" s="91">
        <f aca="true" t="shared" si="1" ref="F12:G14">F13</f>
        <v>216723</v>
      </c>
      <c r="G12" s="91">
        <f t="shared" si="1"/>
        <v>210444</v>
      </c>
      <c r="H12" s="92">
        <f t="shared" si="0"/>
        <v>-6279</v>
      </c>
      <c r="I12" s="93"/>
    </row>
    <row r="13" spans="1:9" s="30" customFormat="1" ht="27.75" customHeight="1">
      <c r="A13" s="88"/>
      <c r="B13" s="161" t="s">
        <v>45</v>
      </c>
      <c r="C13" s="169"/>
      <c r="D13" s="169"/>
      <c r="E13" s="90"/>
      <c r="F13" s="91">
        <f t="shared" si="1"/>
        <v>216723</v>
      </c>
      <c r="G13" s="91">
        <f t="shared" si="1"/>
        <v>210444</v>
      </c>
      <c r="H13" s="92">
        <f t="shared" si="0"/>
        <v>-6279</v>
      </c>
      <c r="I13" s="93"/>
    </row>
    <row r="14" spans="1:9" s="30" customFormat="1" ht="27.75" customHeight="1">
      <c r="A14" s="94"/>
      <c r="B14" s="99"/>
      <c r="C14" s="161" t="s">
        <v>46</v>
      </c>
      <c r="D14" s="162"/>
      <c r="E14" s="90"/>
      <c r="F14" s="91">
        <f t="shared" si="1"/>
        <v>216723</v>
      </c>
      <c r="G14" s="91">
        <f t="shared" si="1"/>
        <v>210444</v>
      </c>
      <c r="H14" s="92">
        <f t="shared" si="0"/>
        <v>-6279</v>
      </c>
      <c r="I14" s="93"/>
    </row>
    <row r="15" spans="1:9" s="30" customFormat="1" ht="37.5" customHeight="1" thickBot="1">
      <c r="A15" s="101"/>
      <c r="B15" s="102"/>
      <c r="C15" s="103"/>
      <c r="D15" s="104" t="s">
        <v>112</v>
      </c>
      <c r="E15" s="105"/>
      <c r="F15" s="106">
        <v>216723</v>
      </c>
      <c r="G15" s="106">
        <v>210444</v>
      </c>
      <c r="H15" s="107">
        <f t="shared" si="0"/>
        <v>-6279</v>
      </c>
      <c r="I15" s="108" t="s">
        <v>87</v>
      </c>
    </row>
    <row r="16" spans="1:9" s="30" customFormat="1" ht="39" customHeight="1" thickBot="1" thickTop="1">
      <c r="A16" s="175" t="s">
        <v>113</v>
      </c>
      <c r="B16" s="176"/>
      <c r="C16" s="176"/>
      <c r="D16" s="176"/>
      <c r="E16" s="144"/>
      <c r="F16" s="128">
        <f>SUM(F5,F12)</f>
        <v>225443</v>
      </c>
      <c r="G16" s="128">
        <f>SUM(G5,G12)</f>
        <v>216184</v>
      </c>
      <c r="H16" s="129">
        <f>G16-F16</f>
        <v>-9259</v>
      </c>
      <c r="I16" s="130"/>
    </row>
    <row r="17" ht="19.5" customHeight="1"/>
    <row r="18" ht="19.5" customHeight="1"/>
  </sheetData>
  <mergeCells count="16">
    <mergeCell ref="A16:E16"/>
    <mergeCell ref="A3:E3"/>
    <mergeCell ref="H3:H4"/>
    <mergeCell ref="A12:E12"/>
    <mergeCell ref="B13:D13"/>
    <mergeCell ref="C14:D14"/>
    <mergeCell ref="I3:I4"/>
    <mergeCell ref="C10:D10"/>
    <mergeCell ref="B9:D9"/>
    <mergeCell ref="F3:F4"/>
    <mergeCell ref="G3:G4"/>
    <mergeCell ref="C7:D7"/>
    <mergeCell ref="D4:E4"/>
    <mergeCell ref="B6:D6"/>
    <mergeCell ref="D8:E8"/>
    <mergeCell ref="A5:E5"/>
  </mergeCells>
  <printOptions/>
  <pageMargins left="0.75" right="0.49" top="1" bottom="0.86" header="0.5" footer="0.5"/>
  <pageSetup firstPageNumber="39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90" zoomScaleNormal="75" zoomScaleSheetLayoutView="90" workbookViewId="0" topLeftCell="A16">
      <selection activeCell="H13" sqref="H13:Q13"/>
    </sheetView>
  </sheetViews>
  <sheetFormatPr defaultColWidth="8.88671875" defaultRowHeight="13.5"/>
  <cols>
    <col min="1" max="2" width="3.77734375" style="40" customWidth="1"/>
    <col min="3" max="4" width="4.3359375" style="40" customWidth="1"/>
    <col min="5" max="5" width="3.77734375" style="40" customWidth="1"/>
    <col min="6" max="6" width="4.88671875" style="40" customWidth="1"/>
    <col min="7" max="7" width="3.77734375" style="40" customWidth="1"/>
    <col min="8" max="8" width="5.3359375" style="40" customWidth="1"/>
    <col min="9" max="9" width="3.3359375" style="40" customWidth="1"/>
    <col min="10" max="10" width="3.77734375" style="40" customWidth="1"/>
    <col min="11" max="11" width="4.3359375" style="40" customWidth="1"/>
    <col min="12" max="14" width="4.77734375" style="40" customWidth="1"/>
    <col min="15" max="15" width="3.3359375" style="40" customWidth="1"/>
    <col min="16" max="16" width="4.3359375" style="40" customWidth="1"/>
    <col min="17" max="17" width="12.3359375" style="40" customWidth="1"/>
    <col min="18" max="18" width="3.3359375" style="40" customWidth="1"/>
    <col min="19" max="19" width="5.77734375" style="40" customWidth="1"/>
    <col min="20" max="20" width="0.23046875" style="40" customWidth="1"/>
    <col min="21" max="21" width="7.3359375" style="40" customWidth="1"/>
    <col min="22" max="22" width="5.77734375" style="40" customWidth="1"/>
    <col min="23" max="23" width="3.77734375" style="40" customWidth="1"/>
    <col min="24" max="24" width="5.4453125" style="40" customWidth="1"/>
    <col min="25" max="25" width="3.77734375" style="40" customWidth="1"/>
    <col min="26" max="26" width="12.4453125" style="40" customWidth="1"/>
    <col min="27" max="34" width="3.77734375" style="40" customWidth="1"/>
    <col min="35" max="16384" width="8.88671875" style="40" customWidth="1"/>
  </cols>
  <sheetData>
    <row r="1" spans="1:9" ht="19.5">
      <c r="A1" s="226" t="s">
        <v>0</v>
      </c>
      <c r="B1" s="226"/>
      <c r="C1" s="226"/>
      <c r="D1" s="226"/>
      <c r="E1" s="31"/>
      <c r="F1" s="31"/>
      <c r="G1" s="16"/>
      <c r="H1" s="16"/>
      <c r="I1" s="16"/>
    </row>
    <row r="2" spans="1:26" ht="16.5" customHeight="1" thickBot="1">
      <c r="A2" s="191" t="s">
        <v>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50.25" customHeight="1">
      <c r="A3" s="41" t="s">
        <v>114</v>
      </c>
      <c r="B3" s="42" t="s">
        <v>115</v>
      </c>
      <c r="C3" s="42" t="s">
        <v>116</v>
      </c>
      <c r="D3" s="42" t="s">
        <v>117</v>
      </c>
      <c r="E3" s="43" t="s">
        <v>118</v>
      </c>
      <c r="F3" s="192" t="s">
        <v>80</v>
      </c>
      <c r="G3" s="194"/>
      <c r="H3" s="210" t="s">
        <v>1</v>
      </c>
      <c r="I3" s="210"/>
      <c r="J3" s="210"/>
      <c r="K3" s="210"/>
      <c r="L3" s="210"/>
      <c r="M3" s="210"/>
      <c r="N3" s="210"/>
      <c r="O3" s="210"/>
      <c r="P3" s="210"/>
      <c r="Q3" s="211"/>
      <c r="R3" s="192" t="s">
        <v>67</v>
      </c>
      <c r="S3" s="193"/>
      <c r="T3" s="193"/>
      <c r="U3" s="194"/>
      <c r="V3" s="192" t="s">
        <v>68</v>
      </c>
      <c r="W3" s="193"/>
      <c r="X3" s="194"/>
      <c r="Y3" s="192" t="s">
        <v>66</v>
      </c>
      <c r="Z3" s="197"/>
    </row>
    <row r="4" spans="1:26" ht="22.5" customHeight="1">
      <c r="A4" s="209" t="s">
        <v>119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184">
        <f>R5</f>
        <v>225443</v>
      </c>
      <c r="S4" s="185"/>
      <c r="T4" s="185"/>
      <c r="U4" s="186"/>
      <c r="V4" s="184">
        <f>V5</f>
        <v>216184</v>
      </c>
      <c r="W4" s="185"/>
      <c r="X4" s="186"/>
      <c r="Y4" s="187">
        <f aca="true" t="shared" si="0" ref="Y4:Y18">V4-R4</f>
        <v>-9259</v>
      </c>
      <c r="Z4" s="188"/>
    </row>
    <row r="5" spans="1:26" ht="22.5" customHeight="1">
      <c r="A5" s="44"/>
      <c r="B5" s="181" t="s">
        <v>120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  <c r="R5" s="184">
        <f>SUM(R6,R23)</f>
        <v>225443</v>
      </c>
      <c r="S5" s="185"/>
      <c r="T5" s="185"/>
      <c r="U5" s="186"/>
      <c r="V5" s="184">
        <f>SUM(V6,V23)</f>
        <v>216184</v>
      </c>
      <c r="W5" s="185"/>
      <c r="X5" s="186"/>
      <c r="Y5" s="187">
        <f t="shared" si="0"/>
        <v>-9259</v>
      </c>
      <c r="Z5" s="188"/>
    </row>
    <row r="6" spans="1:26" ht="22.5" customHeight="1">
      <c r="A6" s="45"/>
      <c r="B6" s="46"/>
      <c r="C6" s="181" t="s">
        <v>121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  <c r="R6" s="184">
        <f>R7</f>
        <v>16880</v>
      </c>
      <c r="S6" s="185"/>
      <c r="T6" s="185"/>
      <c r="U6" s="186"/>
      <c r="V6" s="184">
        <f>V7</f>
        <v>13280</v>
      </c>
      <c r="W6" s="185"/>
      <c r="X6" s="186"/>
      <c r="Y6" s="187">
        <f t="shared" si="0"/>
        <v>-3600</v>
      </c>
      <c r="Z6" s="188"/>
    </row>
    <row r="7" spans="1:26" ht="22.5" customHeight="1">
      <c r="A7" s="45"/>
      <c r="B7" s="47"/>
      <c r="C7" s="46"/>
      <c r="D7" s="181" t="s">
        <v>122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84">
        <f>R8</f>
        <v>16880</v>
      </c>
      <c r="S7" s="185"/>
      <c r="T7" s="185"/>
      <c r="U7" s="186"/>
      <c r="V7" s="184">
        <f>V8</f>
        <v>13280</v>
      </c>
      <c r="W7" s="185"/>
      <c r="X7" s="186"/>
      <c r="Y7" s="187">
        <f t="shared" si="0"/>
        <v>-3600</v>
      </c>
      <c r="Z7" s="188"/>
    </row>
    <row r="8" spans="1:26" ht="22.5" customHeight="1">
      <c r="A8" s="45"/>
      <c r="B8" s="47"/>
      <c r="C8" s="47"/>
      <c r="D8" s="46"/>
      <c r="E8" s="181" t="s">
        <v>123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3"/>
      <c r="R8" s="184">
        <f>R9+R14+R20</f>
        <v>16880</v>
      </c>
      <c r="S8" s="185"/>
      <c r="T8" s="185"/>
      <c r="U8" s="186"/>
      <c r="V8" s="184">
        <f>V9+V14+V20</f>
        <v>13280</v>
      </c>
      <c r="W8" s="185"/>
      <c r="X8" s="186"/>
      <c r="Y8" s="187">
        <f t="shared" si="0"/>
        <v>-3600</v>
      </c>
      <c r="Z8" s="188"/>
    </row>
    <row r="9" spans="1:26" ht="22.5" customHeight="1">
      <c r="A9" s="45"/>
      <c r="B9" s="47"/>
      <c r="C9" s="47"/>
      <c r="D9" s="47"/>
      <c r="E9" s="48"/>
      <c r="F9" s="181" t="s">
        <v>124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84">
        <f>SUM(R10)</f>
        <v>11160</v>
      </c>
      <c r="S9" s="185"/>
      <c r="T9" s="185"/>
      <c r="U9" s="186"/>
      <c r="V9" s="184">
        <f>SUM(V10)</f>
        <v>7560</v>
      </c>
      <c r="W9" s="185"/>
      <c r="X9" s="186"/>
      <c r="Y9" s="187">
        <f t="shared" si="0"/>
        <v>-3600</v>
      </c>
      <c r="Z9" s="188"/>
    </row>
    <row r="10" spans="1:26" ht="22.5" customHeight="1">
      <c r="A10" s="45"/>
      <c r="B10" s="47"/>
      <c r="C10" s="47"/>
      <c r="D10" s="47"/>
      <c r="E10" s="49"/>
      <c r="F10" s="181" t="s">
        <v>125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184">
        <f>SUM(R11:U13)</f>
        <v>11160</v>
      </c>
      <c r="S10" s="185"/>
      <c r="T10" s="185"/>
      <c r="U10" s="186"/>
      <c r="V10" s="184">
        <f>SUM(V11:X13)</f>
        <v>7560</v>
      </c>
      <c r="W10" s="185"/>
      <c r="X10" s="186"/>
      <c r="Y10" s="187">
        <f t="shared" si="0"/>
        <v>-3600</v>
      </c>
      <c r="Z10" s="188"/>
    </row>
    <row r="11" spans="1:26" ht="31.5" customHeight="1">
      <c r="A11" s="45"/>
      <c r="B11" s="47"/>
      <c r="C11" s="50"/>
      <c r="D11" s="47"/>
      <c r="E11" s="51"/>
      <c r="F11" s="227"/>
      <c r="G11" s="228"/>
      <c r="H11" s="181" t="s">
        <v>146</v>
      </c>
      <c r="I11" s="182"/>
      <c r="J11" s="182"/>
      <c r="K11" s="182"/>
      <c r="L11" s="182"/>
      <c r="M11" s="182"/>
      <c r="N11" s="182"/>
      <c r="O11" s="182"/>
      <c r="P11" s="182"/>
      <c r="Q11" s="183"/>
      <c r="R11" s="184">
        <v>3120</v>
      </c>
      <c r="S11" s="185"/>
      <c r="T11" s="185"/>
      <c r="U11" s="186"/>
      <c r="V11" s="184">
        <v>2380</v>
      </c>
      <c r="W11" s="185"/>
      <c r="X11" s="186"/>
      <c r="Y11" s="187">
        <f t="shared" si="0"/>
        <v>-740</v>
      </c>
      <c r="Z11" s="188"/>
    </row>
    <row r="12" spans="1:26" ht="31.5" customHeight="1">
      <c r="A12" s="45"/>
      <c r="B12" s="47"/>
      <c r="C12" s="50"/>
      <c r="D12" s="47"/>
      <c r="E12" s="51"/>
      <c r="F12" s="229"/>
      <c r="G12" s="230"/>
      <c r="H12" s="181" t="s">
        <v>147</v>
      </c>
      <c r="I12" s="182"/>
      <c r="J12" s="182"/>
      <c r="K12" s="182"/>
      <c r="L12" s="182"/>
      <c r="M12" s="182"/>
      <c r="N12" s="182"/>
      <c r="O12" s="182"/>
      <c r="P12" s="182"/>
      <c r="Q12" s="183"/>
      <c r="R12" s="184">
        <v>5040</v>
      </c>
      <c r="S12" s="185"/>
      <c r="T12" s="185"/>
      <c r="U12" s="186"/>
      <c r="V12" s="184">
        <v>5180</v>
      </c>
      <c r="W12" s="185"/>
      <c r="X12" s="186"/>
      <c r="Y12" s="187">
        <f>V12-R12</f>
        <v>140</v>
      </c>
      <c r="Z12" s="188"/>
    </row>
    <row r="13" spans="1:26" ht="31.5" customHeight="1">
      <c r="A13" s="45"/>
      <c r="B13" s="47"/>
      <c r="C13" s="50"/>
      <c r="D13" s="47"/>
      <c r="E13" s="51"/>
      <c r="F13" s="231"/>
      <c r="G13" s="232"/>
      <c r="H13" s="218" t="s">
        <v>148</v>
      </c>
      <c r="I13" s="219"/>
      <c r="J13" s="219"/>
      <c r="K13" s="219"/>
      <c r="L13" s="219"/>
      <c r="M13" s="219"/>
      <c r="N13" s="219"/>
      <c r="O13" s="219"/>
      <c r="P13" s="219"/>
      <c r="Q13" s="220"/>
      <c r="R13" s="184">
        <v>3000</v>
      </c>
      <c r="S13" s="185"/>
      <c r="T13" s="185"/>
      <c r="U13" s="186"/>
      <c r="V13" s="184">
        <v>0</v>
      </c>
      <c r="W13" s="185"/>
      <c r="X13" s="186"/>
      <c r="Y13" s="187">
        <f t="shared" si="0"/>
        <v>-3000</v>
      </c>
      <c r="Z13" s="188"/>
    </row>
    <row r="14" spans="1:26" ht="24" customHeight="1">
      <c r="A14" s="45"/>
      <c r="B14" s="47"/>
      <c r="C14" s="47"/>
      <c r="D14" s="47"/>
      <c r="E14" s="49"/>
      <c r="F14" s="181" t="s">
        <v>126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  <c r="R14" s="184">
        <f>SUM(R15)</f>
        <v>4220</v>
      </c>
      <c r="S14" s="185"/>
      <c r="T14" s="185"/>
      <c r="U14" s="186"/>
      <c r="V14" s="184">
        <f>SUM(V15)</f>
        <v>4220</v>
      </c>
      <c r="W14" s="185"/>
      <c r="X14" s="186"/>
      <c r="Y14" s="187">
        <f t="shared" si="0"/>
        <v>0</v>
      </c>
      <c r="Z14" s="188"/>
    </row>
    <row r="15" spans="1:26" ht="24" customHeight="1">
      <c r="A15" s="45"/>
      <c r="B15" s="47"/>
      <c r="C15" s="47"/>
      <c r="D15" s="47"/>
      <c r="E15" s="49"/>
      <c r="F15" s="181" t="s">
        <v>127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  <c r="R15" s="184">
        <f>SUM(R16:U18)</f>
        <v>4220</v>
      </c>
      <c r="S15" s="185"/>
      <c r="T15" s="185"/>
      <c r="U15" s="186"/>
      <c r="V15" s="184">
        <f>SUM(V16:X18)</f>
        <v>4220</v>
      </c>
      <c r="W15" s="185"/>
      <c r="X15" s="186"/>
      <c r="Y15" s="187">
        <f t="shared" si="0"/>
        <v>0</v>
      </c>
      <c r="Z15" s="188"/>
    </row>
    <row r="16" spans="1:26" ht="31.5" customHeight="1">
      <c r="A16" s="45"/>
      <c r="B16" s="47"/>
      <c r="C16" s="50"/>
      <c r="D16" s="47"/>
      <c r="E16" s="54"/>
      <c r="F16" s="227"/>
      <c r="G16" s="228"/>
      <c r="H16" s="181" t="s">
        <v>149</v>
      </c>
      <c r="I16" s="182"/>
      <c r="J16" s="182"/>
      <c r="K16" s="182"/>
      <c r="L16" s="182"/>
      <c r="M16" s="182"/>
      <c r="N16" s="182"/>
      <c r="O16" s="182"/>
      <c r="P16" s="182"/>
      <c r="Q16" s="183"/>
      <c r="R16" s="184">
        <v>860</v>
      </c>
      <c r="S16" s="185"/>
      <c r="T16" s="185"/>
      <c r="U16" s="186"/>
      <c r="V16" s="184">
        <v>860</v>
      </c>
      <c r="W16" s="185"/>
      <c r="X16" s="186"/>
      <c r="Y16" s="187">
        <f t="shared" si="0"/>
        <v>0</v>
      </c>
      <c r="Z16" s="188"/>
    </row>
    <row r="17" spans="1:26" ht="31.5" customHeight="1">
      <c r="A17" s="45"/>
      <c r="B17" s="47"/>
      <c r="C17" s="50"/>
      <c r="D17" s="47"/>
      <c r="E17" s="54"/>
      <c r="F17" s="229"/>
      <c r="G17" s="230"/>
      <c r="H17" s="181" t="s">
        <v>150</v>
      </c>
      <c r="I17" s="182"/>
      <c r="J17" s="182"/>
      <c r="K17" s="182"/>
      <c r="L17" s="182"/>
      <c r="M17" s="182"/>
      <c r="N17" s="182"/>
      <c r="O17" s="182"/>
      <c r="P17" s="182"/>
      <c r="Q17" s="183"/>
      <c r="R17" s="184">
        <v>2000</v>
      </c>
      <c r="S17" s="185"/>
      <c r="T17" s="185"/>
      <c r="U17" s="186"/>
      <c r="V17" s="184">
        <v>2000</v>
      </c>
      <c r="W17" s="185"/>
      <c r="X17" s="186"/>
      <c r="Y17" s="187">
        <f t="shared" si="0"/>
        <v>0</v>
      </c>
      <c r="Z17" s="188"/>
    </row>
    <row r="18" spans="1:26" ht="31.5" customHeight="1" thickBot="1">
      <c r="A18" s="57"/>
      <c r="B18" s="58"/>
      <c r="C18" s="59"/>
      <c r="D18" s="58"/>
      <c r="E18" s="60"/>
      <c r="F18" s="238"/>
      <c r="G18" s="239"/>
      <c r="H18" s="223" t="s">
        <v>151</v>
      </c>
      <c r="I18" s="224"/>
      <c r="J18" s="224"/>
      <c r="K18" s="224"/>
      <c r="L18" s="224"/>
      <c r="M18" s="224"/>
      <c r="N18" s="224"/>
      <c r="O18" s="224"/>
      <c r="P18" s="224"/>
      <c r="Q18" s="225"/>
      <c r="R18" s="206">
        <v>1360</v>
      </c>
      <c r="S18" s="207"/>
      <c r="T18" s="207"/>
      <c r="U18" s="208"/>
      <c r="V18" s="206">
        <v>1360</v>
      </c>
      <c r="W18" s="207"/>
      <c r="X18" s="208"/>
      <c r="Y18" s="189">
        <f t="shared" si="0"/>
        <v>0</v>
      </c>
      <c r="Z18" s="190"/>
    </row>
    <row r="19" spans="1:26" ht="50.25" customHeight="1">
      <c r="A19" s="41" t="s">
        <v>114</v>
      </c>
      <c r="B19" s="42" t="s">
        <v>115</v>
      </c>
      <c r="C19" s="42" t="s">
        <v>116</v>
      </c>
      <c r="D19" s="42" t="s">
        <v>117</v>
      </c>
      <c r="E19" s="43" t="s">
        <v>118</v>
      </c>
      <c r="F19" s="192" t="s">
        <v>80</v>
      </c>
      <c r="G19" s="194"/>
      <c r="H19" s="210" t="s">
        <v>1</v>
      </c>
      <c r="I19" s="210"/>
      <c r="J19" s="210"/>
      <c r="K19" s="210"/>
      <c r="L19" s="210"/>
      <c r="M19" s="210"/>
      <c r="N19" s="210"/>
      <c r="O19" s="210"/>
      <c r="P19" s="210"/>
      <c r="Q19" s="211"/>
      <c r="R19" s="192" t="s">
        <v>67</v>
      </c>
      <c r="S19" s="193"/>
      <c r="T19" s="193"/>
      <c r="U19" s="194"/>
      <c r="V19" s="192" t="s">
        <v>68</v>
      </c>
      <c r="W19" s="193"/>
      <c r="X19" s="194"/>
      <c r="Y19" s="192" t="s">
        <v>66</v>
      </c>
      <c r="Z19" s="197"/>
    </row>
    <row r="20" spans="1:26" ht="34.5" customHeight="1">
      <c r="A20" s="61"/>
      <c r="B20" s="62"/>
      <c r="C20" s="62"/>
      <c r="D20" s="62"/>
      <c r="E20" s="63"/>
      <c r="F20" s="235" t="s">
        <v>89</v>
      </c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00">
        <f>R21</f>
        <v>1500</v>
      </c>
      <c r="S20" s="201"/>
      <c r="T20" s="201"/>
      <c r="U20" s="202"/>
      <c r="V20" s="200">
        <f>V21</f>
        <v>1500</v>
      </c>
      <c r="W20" s="201"/>
      <c r="X20" s="202"/>
      <c r="Y20" s="198">
        <f>Y21</f>
        <v>0</v>
      </c>
      <c r="Z20" s="199"/>
    </row>
    <row r="21" spans="1:26" ht="34.5" customHeight="1">
      <c r="A21" s="45"/>
      <c r="B21" s="47"/>
      <c r="C21" s="47"/>
      <c r="D21" s="47"/>
      <c r="E21" s="49"/>
      <c r="F21" s="181" t="s">
        <v>90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184">
        <f>R22</f>
        <v>1500</v>
      </c>
      <c r="S21" s="185"/>
      <c r="T21" s="185"/>
      <c r="U21" s="186"/>
      <c r="V21" s="184">
        <f>V22</f>
        <v>1500</v>
      </c>
      <c r="W21" s="185"/>
      <c r="X21" s="186"/>
      <c r="Y21" s="187">
        <f>V21-R21</f>
        <v>0</v>
      </c>
      <c r="Z21" s="188"/>
    </row>
    <row r="22" spans="1:26" ht="34.5" customHeight="1">
      <c r="A22" s="45"/>
      <c r="B22" s="47"/>
      <c r="C22" s="47"/>
      <c r="D22" s="47"/>
      <c r="E22" s="49"/>
      <c r="F22" s="233"/>
      <c r="G22" s="234"/>
      <c r="H22" s="181" t="s">
        <v>91</v>
      </c>
      <c r="I22" s="182"/>
      <c r="J22" s="182"/>
      <c r="K22" s="182"/>
      <c r="L22" s="182"/>
      <c r="M22" s="182"/>
      <c r="N22" s="182"/>
      <c r="O22" s="182"/>
      <c r="P22" s="182"/>
      <c r="Q22" s="183"/>
      <c r="R22" s="184">
        <v>1500</v>
      </c>
      <c r="S22" s="185"/>
      <c r="T22" s="185"/>
      <c r="U22" s="186"/>
      <c r="V22" s="184">
        <v>1500</v>
      </c>
      <c r="W22" s="185"/>
      <c r="X22" s="186"/>
      <c r="Y22" s="187">
        <f>V22-R22</f>
        <v>0</v>
      </c>
      <c r="Z22" s="188"/>
    </row>
    <row r="23" spans="1:26" ht="34.5" customHeight="1">
      <c r="A23" s="45"/>
      <c r="B23" s="47"/>
      <c r="C23" s="218" t="s">
        <v>128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184">
        <f>R24</f>
        <v>208563</v>
      </c>
      <c r="S23" s="185"/>
      <c r="T23" s="185"/>
      <c r="U23" s="186"/>
      <c r="V23" s="184">
        <f>V24</f>
        <v>202904</v>
      </c>
      <c r="W23" s="185"/>
      <c r="X23" s="186"/>
      <c r="Y23" s="187">
        <f aca="true" t="shared" si="1" ref="Y23:Y28">SUM(V23-R23)</f>
        <v>-5659</v>
      </c>
      <c r="Z23" s="188"/>
    </row>
    <row r="24" spans="1:26" ht="34.5" customHeight="1">
      <c r="A24" s="45"/>
      <c r="B24" s="47"/>
      <c r="C24" s="47"/>
      <c r="D24" s="218" t="s">
        <v>129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0"/>
      <c r="R24" s="184">
        <f>R25</f>
        <v>208563</v>
      </c>
      <c r="S24" s="185"/>
      <c r="T24" s="185"/>
      <c r="U24" s="186"/>
      <c r="V24" s="184">
        <f>V25</f>
        <v>202904</v>
      </c>
      <c r="W24" s="185"/>
      <c r="X24" s="186"/>
      <c r="Y24" s="187">
        <f t="shared" si="1"/>
        <v>-5659</v>
      </c>
      <c r="Z24" s="188"/>
    </row>
    <row r="25" spans="1:26" ht="34.5" customHeight="1">
      <c r="A25" s="45"/>
      <c r="B25" s="47"/>
      <c r="C25" s="47"/>
      <c r="D25" s="47"/>
      <c r="E25" s="212" t="s">
        <v>81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184">
        <f>R26</f>
        <v>208563</v>
      </c>
      <c r="S25" s="185"/>
      <c r="T25" s="185"/>
      <c r="U25" s="186"/>
      <c r="V25" s="184">
        <f>V26</f>
        <v>202904</v>
      </c>
      <c r="W25" s="185"/>
      <c r="X25" s="186"/>
      <c r="Y25" s="187">
        <f t="shared" si="1"/>
        <v>-5659</v>
      </c>
      <c r="Z25" s="188"/>
    </row>
    <row r="26" spans="1:26" ht="34.5" customHeight="1">
      <c r="A26" s="45"/>
      <c r="B26" s="47"/>
      <c r="C26" s="47"/>
      <c r="D26" s="47"/>
      <c r="E26" s="49"/>
      <c r="F26" s="181" t="s">
        <v>130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  <c r="R26" s="184">
        <f>R27</f>
        <v>208563</v>
      </c>
      <c r="S26" s="185"/>
      <c r="T26" s="185"/>
      <c r="U26" s="186"/>
      <c r="V26" s="184">
        <f>V27</f>
        <v>202904</v>
      </c>
      <c r="W26" s="185"/>
      <c r="X26" s="186"/>
      <c r="Y26" s="187">
        <f t="shared" si="1"/>
        <v>-5659</v>
      </c>
      <c r="Z26" s="188"/>
    </row>
    <row r="27" spans="1:26" ht="34.5" customHeight="1">
      <c r="A27" s="45"/>
      <c r="B27" s="47"/>
      <c r="C27" s="47"/>
      <c r="D27" s="47"/>
      <c r="E27" s="55"/>
      <c r="F27" s="221"/>
      <c r="G27" s="222"/>
      <c r="H27" s="218" t="s">
        <v>92</v>
      </c>
      <c r="I27" s="219"/>
      <c r="J27" s="219"/>
      <c r="K27" s="219"/>
      <c r="L27" s="219"/>
      <c r="M27" s="219"/>
      <c r="N27" s="219"/>
      <c r="O27" s="219"/>
      <c r="P27" s="219"/>
      <c r="Q27" s="220"/>
      <c r="R27" s="184">
        <v>208563</v>
      </c>
      <c r="S27" s="185"/>
      <c r="T27" s="185"/>
      <c r="U27" s="186"/>
      <c r="V27" s="184">
        <v>202904</v>
      </c>
      <c r="W27" s="185"/>
      <c r="X27" s="186"/>
      <c r="Y27" s="187">
        <f t="shared" si="1"/>
        <v>-5659</v>
      </c>
      <c r="Z27" s="188"/>
    </row>
    <row r="28" spans="1:26" ht="61.5" customHeight="1" thickBot="1">
      <c r="A28" s="215" t="s">
        <v>131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R28" s="203">
        <f>SUM(R4)</f>
        <v>225443</v>
      </c>
      <c r="S28" s="204"/>
      <c r="T28" s="204"/>
      <c r="U28" s="205"/>
      <c r="V28" s="203">
        <f>SUM(V4)</f>
        <v>216184</v>
      </c>
      <c r="W28" s="204"/>
      <c r="X28" s="205"/>
      <c r="Y28" s="195">
        <f t="shared" si="1"/>
        <v>-9259</v>
      </c>
      <c r="Z28" s="196"/>
    </row>
    <row r="29" spans="1:26" ht="27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33"/>
      <c r="S29" s="33"/>
      <c r="T29" s="33"/>
      <c r="U29" s="33"/>
      <c r="V29" s="33"/>
      <c r="W29" s="33"/>
      <c r="X29" s="33"/>
      <c r="Y29" s="53"/>
      <c r="Z29" s="53"/>
    </row>
    <row r="30" spans="1:26" ht="27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33"/>
      <c r="S30" s="33"/>
      <c r="T30" s="33"/>
      <c r="U30" s="33"/>
      <c r="V30" s="33"/>
      <c r="W30" s="33"/>
      <c r="X30" s="33"/>
      <c r="Y30" s="53"/>
      <c r="Z30" s="53"/>
    </row>
    <row r="31" spans="1:26" ht="27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33"/>
      <c r="S31" s="33"/>
      <c r="T31" s="33"/>
      <c r="U31" s="33"/>
      <c r="V31" s="33"/>
      <c r="W31" s="33"/>
      <c r="X31" s="33"/>
      <c r="Y31" s="53"/>
      <c r="Z31" s="53"/>
    </row>
    <row r="32" spans="1:26" ht="27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33"/>
      <c r="S32" s="33"/>
      <c r="T32" s="33"/>
      <c r="U32" s="33"/>
      <c r="V32" s="33"/>
      <c r="W32" s="33"/>
      <c r="X32" s="33"/>
      <c r="Y32" s="53"/>
      <c r="Z32" s="53"/>
    </row>
    <row r="33" spans="1:26" ht="27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33"/>
      <c r="S33" s="33"/>
      <c r="T33" s="33"/>
      <c r="U33" s="33"/>
      <c r="V33" s="33"/>
      <c r="W33" s="33"/>
      <c r="X33" s="33"/>
      <c r="Y33" s="53"/>
      <c r="Z33" s="53"/>
    </row>
    <row r="34" spans="1:26" ht="27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33"/>
      <c r="S34" s="33"/>
      <c r="T34" s="33"/>
      <c r="U34" s="33"/>
      <c r="V34" s="33"/>
      <c r="W34" s="33"/>
      <c r="X34" s="33"/>
      <c r="Y34" s="53"/>
      <c r="Z34" s="53"/>
    </row>
    <row r="35" spans="1:26" ht="27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33"/>
      <c r="S35" s="33"/>
      <c r="T35" s="33"/>
      <c r="U35" s="33"/>
      <c r="V35" s="33"/>
      <c r="W35" s="33"/>
      <c r="X35" s="33"/>
      <c r="Y35" s="53"/>
      <c r="Z35" s="53"/>
    </row>
    <row r="36" spans="1:26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3"/>
      <c r="S36" s="33"/>
      <c r="T36" s="33"/>
      <c r="U36" s="33"/>
      <c r="V36" s="33"/>
      <c r="W36" s="33"/>
      <c r="X36" s="33"/>
      <c r="Y36" s="53"/>
      <c r="Z36" s="53"/>
    </row>
  </sheetData>
  <mergeCells count="112">
    <mergeCell ref="R15:U15"/>
    <mergeCell ref="F14:Q14"/>
    <mergeCell ref="H22:Q22"/>
    <mergeCell ref="F22:G22"/>
    <mergeCell ref="H16:Q16"/>
    <mergeCell ref="H17:Q17"/>
    <mergeCell ref="F19:G19"/>
    <mergeCell ref="H19:Q19"/>
    <mergeCell ref="F20:Q20"/>
    <mergeCell ref="F16:G18"/>
    <mergeCell ref="A1:D1"/>
    <mergeCell ref="C6:Q6"/>
    <mergeCell ref="F15:Q15"/>
    <mergeCell ref="D7:Q7"/>
    <mergeCell ref="E8:Q8"/>
    <mergeCell ref="F9:Q9"/>
    <mergeCell ref="F10:Q10"/>
    <mergeCell ref="F3:G3"/>
    <mergeCell ref="H13:Q13"/>
    <mergeCell ref="F11:G13"/>
    <mergeCell ref="R10:U10"/>
    <mergeCell ref="E25:Q25"/>
    <mergeCell ref="F26:Q26"/>
    <mergeCell ref="A28:Q28"/>
    <mergeCell ref="H27:Q27"/>
    <mergeCell ref="F27:G27"/>
    <mergeCell ref="D24:Q24"/>
    <mergeCell ref="F21:Q21"/>
    <mergeCell ref="C23:Q23"/>
    <mergeCell ref="H18:Q18"/>
    <mergeCell ref="R6:U6"/>
    <mergeCell ref="R7:U7"/>
    <mergeCell ref="R8:U8"/>
    <mergeCell ref="R9:U9"/>
    <mergeCell ref="Y5:Z5"/>
    <mergeCell ref="A4:Q4"/>
    <mergeCell ref="B5:Q5"/>
    <mergeCell ref="Y3:Z3"/>
    <mergeCell ref="Y4:Z4"/>
    <mergeCell ref="H3:Q3"/>
    <mergeCell ref="R5:U5"/>
    <mergeCell ref="V4:X4"/>
    <mergeCell ref="V5:X5"/>
    <mergeCell ref="R27:U27"/>
    <mergeCell ref="R19:U19"/>
    <mergeCell ref="R20:U20"/>
    <mergeCell ref="R28:U28"/>
    <mergeCell ref="R25:U25"/>
    <mergeCell ref="R26:U26"/>
    <mergeCell ref="R23:U23"/>
    <mergeCell ref="R24:U24"/>
    <mergeCell ref="V6:X6"/>
    <mergeCell ref="V7:X7"/>
    <mergeCell ref="V8:X8"/>
    <mergeCell ref="V9:X9"/>
    <mergeCell ref="V10:X10"/>
    <mergeCell ref="R21:U21"/>
    <mergeCell ref="R22:U22"/>
    <mergeCell ref="V15:X15"/>
    <mergeCell ref="R16:U16"/>
    <mergeCell ref="R17:U17"/>
    <mergeCell ref="R18:U18"/>
    <mergeCell ref="V16:X16"/>
    <mergeCell ref="V17:X17"/>
    <mergeCell ref="V18:X18"/>
    <mergeCell ref="V28:X28"/>
    <mergeCell ref="V22:X22"/>
    <mergeCell ref="V23:X23"/>
    <mergeCell ref="V24:X24"/>
    <mergeCell ref="V25:X25"/>
    <mergeCell ref="V26:X26"/>
    <mergeCell ref="V27:X27"/>
    <mergeCell ref="V19:X19"/>
    <mergeCell ref="V20:X20"/>
    <mergeCell ref="Y23:Z23"/>
    <mergeCell ref="Y27:Z27"/>
    <mergeCell ref="Y21:Z21"/>
    <mergeCell ref="Y22:Z22"/>
    <mergeCell ref="V21:X21"/>
    <mergeCell ref="Y28:Z28"/>
    <mergeCell ref="Y19:Z19"/>
    <mergeCell ref="Y24:Z24"/>
    <mergeCell ref="Y25:Z25"/>
    <mergeCell ref="Y20:Z20"/>
    <mergeCell ref="Y7:Z7"/>
    <mergeCell ref="Y14:Z14"/>
    <mergeCell ref="Y15:Z15"/>
    <mergeCell ref="Y16:Z16"/>
    <mergeCell ref="Y13:Z13"/>
    <mergeCell ref="Y12:Z12"/>
    <mergeCell ref="Y11:Z11"/>
    <mergeCell ref="Y10:Z10"/>
    <mergeCell ref="Y17:Z17"/>
    <mergeCell ref="Y26:Z26"/>
    <mergeCell ref="Y18:Z18"/>
    <mergeCell ref="A2:Z2"/>
    <mergeCell ref="V3:X3"/>
    <mergeCell ref="R3:U3"/>
    <mergeCell ref="Y9:Z9"/>
    <mergeCell ref="Y6:Z6"/>
    <mergeCell ref="Y8:Z8"/>
    <mergeCell ref="R4:U4"/>
    <mergeCell ref="H11:Q11"/>
    <mergeCell ref="V11:X11"/>
    <mergeCell ref="V13:X13"/>
    <mergeCell ref="V14:X14"/>
    <mergeCell ref="R11:U11"/>
    <mergeCell ref="R13:U13"/>
    <mergeCell ref="H12:Q12"/>
    <mergeCell ref="R12:U12"/>
    <mergeCell ref="V12:X12"/>
    <mergeCell ref="R14:U14"/>
  </mergeCells>
  <printOptions/>
  <pageMargins left="0.75" right="0.54" top="1" bottom="0.81" header="0.5" footer="0.5"/>
  <pageSetup firstPageNumber="40" useFirstPageNumber="1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85" zoomScaleNormal="75" zoomScaleSheetLayoutView="85" workbookViewId="0" topLeftCell="A1">
      <selection activeCell="A12" sqref="A12:N12"/>
    </sheetView>
  </sheetViews>
  <sheetFormatPr defaultColWidth="8.88671875" defaultRowHeight="13.5"/>
  <cols>
    <col min="1" max="1" width="9.3359375" style="14" customWidth="1"/>
    <col min="2" max="2" width="10.5546875" style="14" customWidth="1"/>
    <col min="3" max="3" width="7.21484375" style="14" customWidth="1"/>
    <col min="4" max="4" width="6.6640625" style="14" customWidth="1"/>
    <col min="5" max="5" width="10.5546875" style="14" customWidth="1"/>
    <col min="6" max="6" width="9.5546875" style="14" customWidth="1"/>
    <col min="7" max="7" width="7.4453125" style="14" customWidth="1"/>
    <col min="8" max="8" width="6.21484375" style="14" customWidth="1"/>
    <col min="9" max="9" width="10.6640625" style="14" customWidth="1"/>
    <col min="10" max="10" width="10.21484375" style="14" customWidth="1"/>
    <col min="11" max="11" width="6.99609375" style="14" customWidth="1"/>
    <col min="12" max="12" width="7.10546875" style="14" customWidth="1"/>
    <col min="13" max="13" width="8.21484375" style="14" customWidth="1"/>
    <col min="14" max="14" width="6.21484375" style="14" customWidth="1"/>
    <col min="15" max="15" width="12.77734375" style="14" customWidth="1"/>
    <col min="16" max="16384" width="8.88671875" style="14" customWidth="1"/>
  </cols>
  <sheetData>
    <row r="1" spans="1:8" ht="21.75">
      <c r="A1" s="151" t="s">
        <v>52</v>
      </c>
      <c r="B1" s="151"/>
      <c r="C1" s="151"/>
      <c r="D1" s="151"/>
      <c r="E1" s="151"/>
      <c r="F1" s="151"/>
      <c r="G1" s="151"/>
      <c r="H1" s="151"/>
    </row>
    <row r="2" ht="19.5" customHeight="1" thickBot="1">
      <c r="O2" s="138" t="s">
        <v>53</v>
      </c>
    </row>
    <row r="3" spans="1:15" ht="45.75" customHeight="1">
      <c r="A3" s="241" t="s">
        <v>15</v>
      </c>
      <c r="B3" s="177" t="s">
        <v>62</v>
      </c>
      <c r="C3" s="240"/>
      <c r="D3" s="240"/>
      <c r="E3" s="240"/>
      <c r="F3" s="240"/>
      <c r="G3" s="240"/>
      <c r="H3" s="240"/>
      <c r="I3" s="177" t="s">
        <v>63</v>
      </c>
      <c r="J3" s="177"/>
      <c r="K3" s="177"/>
      <c r="L3" s="177"/>
      <c r="M3" s="177"/>
      <c r="N3" s="177"/>
      <c r="O3" s="159" t="s">
        <v>61</v>
      </c>
    </row>
    <row r="4" spans="1:15" ht="55.5" customHeight="1" thickBot="1">
      <c r="A4" s="242"/>
      <c r="B4" s="109" t="s">
        <v>8</v>
      </c>
      <c r="C4" s="109" t="s">
        <v>4</v>
      </c>
      <c r="D4" s="109" t="s">
        <v>60</v>
      </c>
      <c r="E4" s="109" t="s">
        <v>5</v>
      </c>
      <c r="F4" s="109" t="s">
        <v>14</v>
      </c>
      <c r="G4" s="109" t="s">
        <v>6</v>
      </c>
      <c r="H4" s="109" t="s">
        <v>7</v>
      </c>
      <c r="I4" s="109" t="s">
        <v>50</v>
      </c>
      <c r="J4" s="109" t="s">
        <v>9</v>
      </c>
      <c r="K4" s="109" t="s">
        <v>10</v>
      </c>
      <c r="L4" s="109" t="s">
        <v>11</v>
      </c>
      <c r="M4" s="109" t="s">
        <v>12</v>
      </c>
      <c r="N4" s="109" t="s">
        <v>7</v>
      </c>
      <c r="O4" s="243"/>
    </row>
    <row r="5" spans="1:15" s="32" customFormat="1" ht="42" customHeight="1" thickTop="1">
      <c r="A5" s="110" t="s">
        <v>86</v>
      </c>
      <c r="B5" s="111">
        <f aca="true" t="shared" si="0" ref="B5:B11">SUM(C5:H5)</f>
        <v>232458</v>
      </c>
      <c r="C5" s="111"/>
      <c r="D5" s="111"/>
      <c r="E5" s="111">
        <v>200000</v>
      </c>
      <c r="F5" s="111">
        <v>32458</v>
      </c>
      <c r="G5" s="111"/>
      <c r="H5" s="111"/>
      <c r="I5" s="111">
        <f>SUM(J5:N5)</f>
        <v>14701</v>
      </c>
      <c r="J5" s="111">
        <v>14701</v>
      </c>
      <c r="K5" s="111"/>
      <c r="L5" s="111"/>
      <c r="M5" s="111"/>
      <c r="N5" s="111"/>
      <c r="O5" s="112">
        <f>B5-I5</f>
        <v>217757</v>
      </c>
    </row>
    <row r="6" spans="1:15" s="32" customFormat="1" ht="42" customHeight="1">
      <c r="A6" s="113">
        <v>2005</v>
      </c>
      <c r="B6" s="75">
        <f t="shared" si="0"/>
        <v>6791</v>
      </c>
      <c r="C6" s="75"/>
      <c r="D6" s="75"/>
      <c r="E6" s="75"/>
      <c r="F6" s="75">
        <v>6791</v>
      </c>
      <c r="G6" s="75"/>
      <c r="H6" s="75"/>
      <c r="I6" s="75">
        <f aca="true" t="shared" si="1" ref="I6:I11">SUM(J6:N6)</f>
        <v>14485</v>
      </c>
      <c r="J6" s="75">
        <v>14485</v>
      </c>
      <c r="K6" s="75"/>
      <c r="L6" s="75"/>
      <c r="M6" s="75"/>
      <c r="N6" s="75"/>
      <c r="O6" s="114">
        <f aca="true" t="shared" si="2" ref="O6:O11">B6-I6</f>
        <v>-7694</v>
      </c>
    </row>
    <row r="7" spans="1:15" s="32" customFormat="1" ht="42" customHeight="1">
      <c r="A7" s="113">
        <v>2006</v>
      </c>
      <c r="B7" s="75">
        <f t="shared" si="0"/>
        <v>7335</v>
      </c>
      <c r="C7" s="75"/>
      <c r="D7" s="75"/>
      <c r="E7" s="75"/>
      <c r="F7" s="75">
        <v>7335</v>
      </c>
      <c r="G7" s="75"/>
      <c r="H7" s="75"/>
      <c r="I7" s="75">
        <f t="shared" si="1"/>
        <v>3500</v>
      </c>
      <c r="J7" s="75">
        <v>3500</v>
      </c>
      <c r="K7" s="75"/>
      <c r="L7" s="75"/>
      <c r="M7" s="75"/>
      <c r="N7" s="75"/>
      <c r="O7" s="114">
        <f t="shared" si="2"/>
        <v>3835</v>
      </c>
    </row>
    <row r="8" spans="1:15" s="32" customFormat="1" ht="42" customHeight="1">
      <c r="A8" s="113">
        <v>2007</v>
      </c>
      <c r="B8" s="75">
        <f t="shared" si="0"/>
        <v>8269</v>
      </c>
      <c r="C8" s="75"/>
      <c r="D8" s="75"/>
      <c r="E8" s="75"/>
      <c r="F8" s="75">
        <v>8269</v>
      </c>
      <c r="G8" s="75"/>
      <c r="H8" s="75"/>
      <c r="I8" s="75">
        <f t="shared" si="1"/>
        <v>7316</v>
      </c>
      <c r="J8" s="75">
        <v>7316</v>
      </c>
      <c r="K8" s="75"/>
      <c r="L8" s="75"/>
      <c r="M8" s="75"/>
      <c r="N8" s="75"/>
      <c r="O8" s="114">
        <f t="shared" si="2"/>
        <v>953</v>
      </c>
    </row>
    <row r="9" spans="1:15" s="32" customFormat="1" ht="42" customHeight="1">
      <c r="A9" s="113">
        <v>2008</v>
      </c>
      <c r="B9" s="75">
        <f t="shared" si="0"/>
        <v>8625</v>
      </c>
      <c r="C9" s="75"/>
      <c r="D9" s="75"/>
      <c r="E9" s="75"/>
      <c r="F9" s="75">
        <v>8625</v>
      </c>
      <c r="G9" s="75"/>
      <c r="H9" s="75"/>
      <c r="I9" s="75">
        <f t="shared" si="1"/>
        <v>6036</v>
      </c>
      <c r="J9" s="75">
        <v>6036</v>
      </c>
      <c r="K9" s="75"/>
      <c r="L9" s="75"/>
      <c r="M9" s="75"/>
      <c r="N9" s="75"/>
      <c r="O9" s="114">
        <f t="shared" si="2"/>
        <v>2589</v>
      </c>
    </row>
    <row r="10" spans="1:15" s="32" customFormat="1" ht="42" customHeight="1">
      <c r="A10" s="113">
        <v>2009</v>
      </c>
      <c r="B10" s="75">
        <f t="shared" si="0"/>
        <v>9884</v>
      </c>
      <c r="C10" s="75"/>
      <c r="D10" s="75"/>
      <c r="E10" s="75"/>
      <c r="F10" s="75">
        <v>9884</v>
      </c>
      <c r="G10" s="75"/>
      <c r="H10" s="75"/>
      <c r="I10" s="75">
        <f t="shared" si="1"/>
        <v>16880</v>
      </c>
      <c r="J10" s="75">
        <v>16880</v>
      </c>
      <c r="K10" s="75"/>
      <c r="L10" s="75"/>
      <c r="M10" s="75"/>
      <c r="N10" s="75"/>
      <c r="O10" s="114">
        <f t="shared" si="2"/>
        <v>-6996</v>
      </c>
    </row>
    <row r="11" spans="1:15" s="32" customFormat="1" ht="42" customHeight="1" thickBot="1">
      <c r="A11" s="115">
        <v>2010</v>
      </c>
      <c r="B11" s="116">
        <f t="shared" si="0"/>
        <v>5740</v>
      </c>
      <c r="C11" s="116"/>
      <c r="D11" s="116"/>
      <c r="E11" s="116"/>
      <c r="F11" s="116">
        <v>5740</v>
      </c>
      <c r="G11" s="116"/>
      <c r="H11" s="116"/>
      <c r="I11" s="116">
        <f t="shared" si="1"/>
        <v>13280</v>
      </c>
      <c r="J11" s="116">
        <v>13280</v>
      </c>
      <c r="K11" s="116"/>
      <c r="L11" s="116"/>
      <c r="M11" s="116"/>
      <c r="N11" s="116"/>
      <c r="O11" s="117">
        <f t="shared" si="2"/>
        <v>-7540</v>
      </c>
    </row>
    <row r="12" spans="1:15" s="32" customFormat="1" ht="60" customHeight="1" thickBot="1" thickTop="1">
      <c r="A12" s="131" t="s">
        <v>51</v>
      </c>
      <c r="B12" s="132">
        <f aca="true" t="shared" si="3" ref="B12:O12">SUM(B5:B11)</f>
        <v>279102</v>
      </c>
      <c r="C12" s="132">
        <f t="shared" si="3"/>
        <v>0</v>
      </c>
      <c r="D12" s="132">
        <f t="shared" si="3"/>
        <v>0</v>
      </c>
      <c r="E12" s="132">
        <f t="shared" si="3"/>
        <v>200000</v>
      </c>
      <c r="F12" s="132">
        <f t="shared" si="3"/>
        <v>79102</v>
      </c>
      <c r="G12" s="132">
        <f t="shared" si="3"/>
        <v>0</v>
      </c>
      <c r="H12" s="132">
        <f t="shared" si="3"/>
        <v>0</v>
      </c>
      <c r="I12" s="132">
        <f t="shared" si="3"/>
        <v>76198</v>
      </c>
      <c r="J12" s="132">
        <f t="shared" si="3"/>
        <v>76198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0</v>
      </c>
      <c r="O12" s="139">
        <f t="shared" si="3"/>
        <v>202904</v>
      </c>
    </row>
  </sheetData>
  <mergeCells count="5">
    <mergeCell ref="B3:H3"/>
    <mergeCell ref="A1:H1"/>
    <mergeCell ref="A3:A4"/>
    <mergeCell ref="O3:O4"/>
    <mergeCell ref="I3:N3"/>
  </mergeCells>
  <printOptions/>
  <pageMargins left="0.62" right="0.38" top="1" bottom="0.81" header="0.5" footer="0.5"/>
  <pageSetup firstPageNumber="42" useFirstPageNumber="1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F14" sqref="F14"/>
    </sheetView>
  </sheetViews>
  <sheetFormatPr defaultColWidth="8.88671875" defaultRowHeight="13.5"/>
  <cols>
    <col min="1" max="2" width="16.6640625" style="14" customWidth="1"/>
    <col min="3" max="3" width="19.10546875" style="14" customWidth="1"/>
    <col min="4" max="4" width="18.99609375" style="14" customWidth="1"/>
    <col min="5" max="5" width="19.3359375" style="14" customWidth="1"/>
    <col min="6" max="6" width="18.6640625" style="14" customWidth="1"/>
    <col min="7" max="7" width="17.6640625" style="14" customWidth="1"/>
    <col min="8" max="16384" width="8.88671875" style="14" customWidth="1"/>
  </cols>
  <sheetData>
    <row r="1" spans="1:6" ht="21.75">
      <c r="A1" s="151" t="s">
        <v>54</v>
      </c>
      <c r="B1" s="151"/>
      <c r="C1" s="151"/>
      <c r="D1" s="151"/>
      <c r="E1" s="151"/>
      <c r="F1" s="151"/>
    </row>
    <row r="2" ht="15" customHeight="1" thickBot="1">
      <c r="G2" s="138" t="s">
        <v>53</v>
      </c>
    </row>
    <row r="3" spans="1:7" ht="38.25" customHeight="1">
      <c r="A3" s="241" t="s">
        <v>132</v>
      </c>
      <c r="B3" s="163" t="s">
        <v>133</v>
      </c>
      <c r="C3" s="247" t="s">
        <v>134</v>
      </c>
      <c r="D3" s="248"/>
      <c r="E3" s="248"/>
      <c r="F3" s="249"/>
      <c r="G3" s="159" t="s">
        <v>135</v>
      </c>
    </row>
    <row r="4" spans="1:7" ht="48.75" customHeight="1" thickBot="1">
      <c r="A4" s="242"/>
      <c r="B4" s="164"/>
      <c r="C4" s="109" t="s">
        <v>136</v>
      </c>
      <c r="D4" s="109" t="s">
        <v>137</v>
      </c>
      <c r="E4" s="109" t="s">
        <v>138</v>
      </c>
      <c r="F4" s="109" t="s">
        <v>139</v>
      </c>
      <c r="G4" s="243"/>
    </row>
    <row r="5" spans="1:7" s="32" customFormat="1" ht="54" customHeight="1" thickTop="1">
      <c r="A5" s="133" t="s">
        <v>3</v>
      </c>
      <c r="B5" s="134"/>
      <c r="C5" s="134">
        <f>SUM(C6,C11)</f>
        <v>217440</v>
      </c>
      <c r="D5" s="134">
        <f>SUM(D6,D11)</f>
        <v>210444</v>
      </c>
      <c r="E5" s="134">
        <f>E7</f>
        <v>202904</v>
      </c>
      <c r="F5" s="135">
        <f>E5-D5</f>
        <v>-7540</v>
      </c>
      <c r="G5" s="136"/>
    </row>
    <row r="6" spans="1:7" s="32" customFormat="1" ht="30" customHeight="1">
      <c r="A6" s="244" t="s">
        <v>140</v>
      </c>
      <c r="B6" s="74" t="s">
        <v>141</v>
      </c>
      <c r="C6" s="75">
        <f>SUM(C7:C10)</f>
        <v>217440</v>
      </c>
      <c r="D6" s="75">
        <f>SUM(D7:D10)</f>
        <v>210444</v>
      </c>
      <c r="E6" s="75">
        <f>SUM(E7:E10)</f>
        <v>202904</v>
      </c>
      <c r="F6" s="123">
        <f>E6-D6</f>
        <v>-7540</v>
      </c>
      <c r="G6" s="114"/>
    </row>
    <row r="7" spans="1:7" s="32" customFormat="1" ht="30" customHeight="1">
      <c r="A7" s="245"/>
      <c r="B7" s="74" t="s">
        <v>142</v>
      </c>
      <c r="C7" s="75">
        <v>217440</v>
      </c>
      <c r="D7" s="75">
        <v>210444</v>
      </c>
      <c r="E7" s="75">
        <v>202904</v>
      </c>
      <c r="F7" s="123">
        <f>E7-D7</f>
        <v>-7540</v>
      </c>
      <c r="G7" s="114"/>
    </row>
    <row r="8" spans="1:7" s="32" customFormat="1" ht="30" customHeight="1">
      <c r="A8" s="245"/>
      <c r="B8" s="75"/>
      <c r="C8" s="75"/>
      <c r="D8" s="75"/>
      <c r="E8" s="75"/>
      <c r="F8" s="75"/>
      <c r="G8" s="114"/>
    </row>
    <row r="9" spans="1:7" s="32" customFormat="1" ht="30" customHeight="1">
      <c r="A9" s="245"/>
      <c r="B9" s="75"/>
      <c r="C9" s="75"/>
      <c r="D9" s="75"/>
      <c r="E9" s="75"/>
      <c r="F9" s="75"/>
      <c r="G9" s="114"/>
    </row>
    <row r="10" spans="1:7" s="32" customFormat="1" ht="30" customHeight="1">
      <c r="A10" s="250"/>
      <c r="B10" s="75"/>
      <c r="C10" s="75"/>
      <c r="D10" s="75"/>
      <c r="E10" s="75"/>
      <c r="F10" s="75"/>
      <c r="G10" s="114"/>
    </row>
    <row r="11" spans="1:7" s="32" customFormat="1" ht="30" customHeight="1">
      <c r="A11" s="244" t="s">
        <v>143</v>
      </c>
      <c r="B11" s="74" t="s">
        <v>141</v>
      </c>
      <c r="C11" s="75"/>
      <c r="D11" s="75"/>
      <c r="E11" s="75"/>
      <c r="F11" s="75"/>
      <c r="G11" s="114"/>
    </row>
    <row r="12" spans="1:7" s="32" customFormat="1" ht="30" customHeight="1">
      <c r="A12" s="245"/>
      <c r="B12" s="75"/>
      <c r="C12" s="75"/>
      <c r="D12" s="75"/>
      <c r="E12" s="75"/>
      <c r="F12" s="75"/>
      <c r="G12" s="114"/>
    </row>
    <row r="13" spans="1:7" s="32" customFormat="1" ht="30" customHeight="1">
      <c r="A13" s="245"/>
      <c r="B13" s="75"/>
      <c r="C13" s="75"/>
      <c r="D13" s="75"/>
      <c r="E13" s="75"/>
      <c r="F13" s="75"/>
      <c r="G13" s="114"/>
    </row>
    <row r="14" spans="1:7" s="32" customFormat="1" ht="30" customHeight="1">
      <c r="A14" s="245"/>
      <c r="B14" s="75"/>
      <c r="C14" s="75"/>
      <c r="D14" s="75"/>
      <c r="E14" s="75"/>
      <c r="F14" s="75"/>
      <c r="G14" s="114"/>
    </row>
    <row r="15" spans="1:7" s="32" customFormat="1" ht="30" customHeight="1" thickBot="1">
      <c r="A15" s="246"/>
      <c r="B15" s="118"/>
      <c r="C15" s="118"/>
      <c r="D15" s="118"/>
      <c r="E15" s="118"/>
      <c r="F15" s="118"/>
      <c r="G15" s="119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62" top="1" bottom="1" header="0.5" footer="0.5"/>
  <pageSetup firstPageNumber="43" useFirstPageNumber="1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16</v>
      </c>
      <c r="C1" s="2" t="b">
        <f>"XL4Poppy"</f>
        <v>0</v>
      </c>
    </row>
    <row r="2" ht="13.5" thickBot="1">
      <c r="A2" s="1" t="s">
        <v>17</v>
      </c>
    </row>
    <row r="3" spans="1:3" ht="13.5" thickBot="1">
      <c r="A3" s="3" t="s">
        <v>18</v>
      </c>
      <c r="C3" s="4" t="s">
        <v>19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20</v>
      </c>
      <c r="C7" s="5" t="b">
        <f>=</f>
        <v>0</v>
      </c>
    </row>
    <row r="8" spans="1:3" ht="12.75">
      <c r="A8" s="7" t="s">
        <v>21</v>
      </c>
      <c r="C8" s="5" t="b">
        <f>=</f>
        <v>0</v>
      </c>
    </row>
    <row r="9" spans="1:3" ht="12.75">
      <c r="A9" s="8" t="s">
        <v>22</v>
      </c>
      <c r="C9" s="5" t="b">
        <f>FALSE</f>
        <v>0</v>
      </c>
    </row>
    <row r="10" spans="1:3" ht="12.75">
      <c r="A10" s="7" t="s">
        <v>23</v>
      </c>
      <c r="C10" s="5" t="b">
        <f>A21</f>
        <v>0</v>
      </c>
    </row>
    <row r="11" spans="1:3" ht="13.5" thickBot="1">
      <c r="A11" s="9" t="s">
        <v>24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25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26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27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28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2009-10-20T10:09:31Z</cp:lastPrinted>
  <dcterms:created xsi:type="dcterms:W3CDTF">1999-10-30T05:59:07Z</dcterms:created>
  <dcterms:modified xsi:type="dcterms:W3CDTF">2010-01-20T01:24:19Z</dcterms:modified>
  <cp:category/>
  <cp:version/>
  <cp:contentType/>
  <cp:contentStatus/>
</cp:coreProperties>
</file>