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5" windowHeight="1140" tabRatio="748" activeTab="0"/>
  </bookViews>
  <sheets>
    <sheet name="표지" sheetId="1" r:id="rId1"/>
    <sheet name="1.운용총칙" sheetId="2" r:id="rId2"/>
    <sheet name="2-가. 자금수지총괄" sheetId="3" r:id="rId3"/>
    <sheet name="2-나. 수입계획" sheetId="4" r:id="rId4"/>
    <sheet name="2-다. 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'1.운용총칙'!$A$1:$G$34</definedName>
    <definedName name="_xlnm.Print_Area" localSheetId="2">'2-가. 자금수지총괄'!$A$1:$H$16</definedName>
    <definedName name="_xlnm.Print_Area" localSheetId="3">'2-나. 수입계획'!$A$1:$I$18</definedName>
    <definedName name="_xlnm.Print_Area" localSheetId="4">'2-다. 지출계획'!$A$1:$AD$43</definedName>
    <definedName name="_xlnm.Print_Area" localSheetId="0">'표지'!$A$1:$N$13</definedName>
  </definedNames>
  <calcPr fullCalcOnLoad="1"/>
</workbook>
</file>

<file path=xl/sharedStrings.xml><?xml version="1.0" encoding="utf-8"?>
<sst xmlns="http://schemas.openxmlformats.org/spreadsheetml/2006/main" count="208" uniqueCount="189">
  <si>
    <t>지  출  합  계</t>
  </si>
  <si>
    <t>산 출 내 역</t>
  </si>
  <si>
    <t>(단위 : 천원)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</si>
  <si>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</si>
  <si>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</si>
  <si>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</si>
  <si>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</si>
  <si>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</si>
  <si>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</si>
  <si>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</si>
  <si>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</si>
  <si>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</si>
  <si>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</si>
  <si>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</si>
  <si>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</si>
  <si>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</si>
  <si>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</si>
  <si>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</si>
  <si>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</si>
  <si>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다. 기금조성 및 운용</t>
  </si>
  <si>
    <t xml:space="preserve">  가. 자금수지총괄</t>
  </si>
  <si>
    <t>장</t>
  </si>
  <si>
    <t>관</t>
  </si>
  <si>
    <t>항</t>
  </si>
  <si>
    <t>목</t>
  </si>
  <si>
    <t>나. 수입계획</t>
  </si>
  <si>
    <t>3. 연도별 기금조성 및 집행현황</t>
  </si>
  <si>
    <t>4. 예치금 및 예탁금 명세</t>
  </si>
  <si>
    <t>1. 운용총칙</t>
  </si>
  <si>
    <t>(1) 기금조성 현황</t>
  </si>
  <si>
    <t>비  고</t>
  </si>
  <si>
    <t>2. 자금운용계획</t>
  </si>
  <si>
    <t xml:space="preserve">    가. 기금설치 및 운용개요</t>
  </si>
  <si>
    <t xml:space="preserve">   다. 지출계획</t>
  </si>
  <si>
    <t>부문</t>
  </si>
  <si>
    <t>정책</t>
  </si>
  <si>
    <t>단위</t>
  </si>
  <si>
    <t>세부</t>
  </si>
  <si>
    <t>편성목
통계목</t>
  </si>
  <si>
    <t>201 일반운영비</t>
  </si>
  <si>
    <t>증  감</t>
  </si>
  <si>
    <t xml:space="preserve">    나. 기금운용의 기본방향 및 변경사유</t>
  </si>
  <si>
    <t>(3) 기금운용 변경사유</t>
  </si>
  <si>
    <t>(단위 :  천원)</t>
  </si>
  <si>
    <t>(4) 기금운용 변경사항</t>
  </si>
  <si>
    <t xml:space="preserve">수  입 </t>
  </si>
  <si>
    <t xml:space="preserve">지  출  </t>
  </si>
  <si>
    <t>항   목</t>
  </si>
  <si>
    <t>합    계</t>
  </si>
  <si>
    <t>(단위 : 천원)</t>
  </si>
  <si>
    <t>(단위 : 천원)</t>
  </si>
  <si>
    <t>수입항목</t>
  </si>
  <si>
    <t>산출내역</t>
  </si>
  <si>
    <t>200 세외수입</t>
  </si>
  <si>
    <t>210 경상적세외수입</t>
  </si>
  <si>
    <t>216 이자수입</t>
  </si>
  <si>
    <t>216-01
공공예금이자수입</t>
  </si>
  <si>
    <t>220 임시적세외수입</t>
  </si>
  <si>
    <t>228 잡수입</t>
  </si>
  <si>
    <t>228-09
기타잡수입</t>
  </si>
  <si>
    <t>600 지방채및예치금회수</t>
  </si>
  <si>
    <t>630 예치금회수</t>
  </si>
  <si>
    <t>631 예치금회수</t>
  </si>
  <si>
    <t>631-01
예치금회수</t>
  </si>
  <si>
    <t>연도별</t>
  </si>
  <si>
    <t>조       성       액</t>
  </si>
  <si>
    <t>집        행        액</t>
  </si>
  <si>
    <t>잔  액
(A-B)</t>
  </si>
  <si>
    <t>계(A)</t>
  </si>
  <si>
    <t>기타</t>
  </si>
  <si>
    <t>계(B)</t>
  </si>
  <si>
    <t>융자금</t>
  </si>
  <si>
    <t>구   분</t>
  </si>
  <si>
    <t>예치(탁)처</t>
  </si>
  <si>
    <t>예치 및 예탁액</t>
  </si>
  <si>
    <t>비   고</t>
  </si>
  <si>
    <t>증   감
(B-A)</t>
  </si>
  <si>
    <t>예치금</t>
  </si>
  <si>
    <t>소   계</t>
  </si>
  <si>
    <t>예탁금</t>
  </si>
  <si>
    <t xml:space="preserve"> 출   연   금</t>
  </si>
  <si>
    <t xml:space="preserve"> 보   조   금</t>
  </si>
  <si>
    <t xml:space="preserve"> 기 타 수 입</t>
  </si>
  <si>
    <t xml:space="preserve"> 고유목적사업비</t>
  </si>
  <si>
    <t xml:space="preserve"> 융   자   금</t>
  </si>
  <si>
    <t xml:space="preserve"> 예수금원리금상환</t>
  </si>
  <si>
    <t>2011년
변경</t>
  </si>
  <si>
    <t>2011년
당초</t>
  </si>
  <si>
    <t>2010년도말
현재액(A)</t>
  </si>
  <si>
    <t>2011년도 조성계획</t>
  </si>
  <si>
    <t>2011년도말 현재액
(A + B)</t>
  </si>
  <si>
    <t xml:space="preserve">(2) 2011년도 기금사업 개요 </t>
  </si>
  <si>
    <t>조직</t>
  </si>
  <si>
    <t>2011년
변경</t>
  </si>
  <si>
    <t>출연금</t>
  </si>
  <si>
    <t>보조금</t>
  </si>
  <si>
    <t>차입금</t>
  </si>
  <si>
    <t>예수금</t>
  </si>
  <si>
    <t>융자금회수
(이자
포함)</t>
  </si>
  <si>
    <t>이자
수입</t>
  </si>
  <si>
    <t>고유
목적
사업비</t>
  </si>
  <si>
    <t>차입금
원리금
상환</t>
  </si>
  <si>
    <t>예수금
원리금
상환</t>
  </si>
  <si>
    <t>기타
지출</t>
  </si>
  <si>
    <t>2011년</t>
  </si>
  <si>
    <t>2010년</t>
  </si>
  <si>
    <t>2005년
까지</t>
  </si>
  <si>
    <t>2006년</t>
  </si>
  <si>
    <t>2007년</t>
  </si>
  <si>
    <t>2008년</t>
  </si>
  <si>
    <t>2009년</t>
  </si>
  <si>
    <t>차   입   금</t>
  </si>
  <si>
    <t>융자금회수
(이자포함)</t>
  </si>
  <si>
    <t>예탁금상환금</t>
  </si>
  <si>
    <t>예치금회수</t>
  </si>
  <si>
    <t>인력운영비</t>
  </si>
  <si>
    <t>차입원리금상환</t>
  </si>
  <si>
    <t>예   탁   금</t>
  </si>
  <si>
    <t>예   치   금</t>
  </si>
  <si>
    <t>예   수   금</t>
  </si>
  <si>
    <t>이 자 수 입</t>
  </si>
  <si>
    <t>기 본 경 비</t>
  </si>
  <si>
    <t>기 타 지 출</t>
  </si>
  <si>
    <t>계</t>
  </si>
  <si>
    <t>2009년도말
현재액</t>
  </si>
  <si>
    <t>2010년도말
현재액(A)</t>
  </si>
  <si>
    <t>2011년도말
현재액(B)</t>
  </si>
  <si>
    <t>환경위생과</t>
  </si>
  <si>
    <t>식품의약안전</t>
  </si>
  <si>
    <t>위생업소 수준향상</t>
  </si>
  <si>
    <t>모범음식점 지원 및 식품위생환경개선</t>
  </si>
  <si>
    <t>모범음식점 지원</t>
  </si>
  <si>
    <t>남은음식재사용안하기 우수 실천업소 지원</t>
  </si>
  <si>
    <t>음식문화개선 및 표준영업 정착사업</t>
  </si>
  <si>
    <t>301 일반보상금</t>
  </si>
  <si>
    <t>802 반환금기타</t>
  </si>
  <si>
    <t>재무활동(환경위생과)</t>
  </si>
  <si>
    <t>보전지출</t>
  </si>
  <si>
    <t>602 예치금</t>
  </si>
  <si>
    <t>식품위생업소 위생수준향상</t>
  </si>
  <si>
    <t xml:space="preserve">   01사무관리비</t>
  </si>
  <si>
    <t xml:space="preserve">   01 사무관리비</t>
  </si>
  <si>
    <t>○신규 모범음식점 표지판 제작 110,000원*10개소</t>
  </si>
  <si>
    <t>○모범음식점 표지판 교체    110,000원*25개소</t>
  </si>
  <si>
    <t>○맛장고 복합찬기 보급   27,000원*3개*25개소</t>
  </si>
  <si>
    <t>○ 개인항균물수건 보급        8,800원*2박스*124개소</t>
  </si>
  <si>
    <t>○ 집단급식소 위생항균 행주15,400원*2박스*250개소</t>
  </si>
  <si>
    <t>○ 육류취급업소 냄새탈취제 보급   9,900원*2개*220개</t>
  </si>
  <si>
    <t>○ 남은음식재사용안하기 우수실천업소 복합찬기 보급
33,000원*3개*100개</t>
  </si>
  <si>
    <t>○ 음식문화개선 및 식중독예방 등 홍보물 제작
3,000원*2,000장</t>
  </si>
  <si>
    <t>○어린이식품안전보호구역내 업소지원
300,000원*20개</t>
  </si>
  <si>
    <t xml:space="preserve">  12 기타보상금</t>
  </si>
  <si>
    <t>○ 신고포상금  50,000원*10건</t>
  </si>
  <si>
    <t xml:space="preserve">  03 과오납금등</t>
  </si>
  <si>
    <t>○ 행정처분변경에 따른 과징금 반환   5,000,000원</t>
  </si>
  <si>
    <t>여유자금예치</t>
  </si>
  <si>
    <t xml:space="preserve">   01 예치금</t>
  </si>
  <si>
    <t>○ 식품접객업소 현지조사용 거리측정기 구입  400,000원*1개</t>
  </si>
  <si>
    <t>215 징수교부금수입</t>
  </si>
  <si>
    <t>215-01
징수교부금수입</t>
  </si>
  <si>
    <t xml:space="preserve">    ○ 부정·불량식품, 식중독 없는 안전한 식생활 환경 조성</t>
  </si>
  <si>
    <t xml:space="preserve">    ○ 2010년 이월금(예치금) 변경(189,200천원)</t>
  </si>
  <si>
    <t xml:space="preserve">    ○ 떳다방으로 인한 건강기능식품의 허위·과대광고 지도점검활동비 추가</t>
  </si>
  <si>
    <t xml:space="preserve">    ○ 건강기능식품의 허위·과대광고 시니어감시원 지도점검 활동비 추가(1,600천원)</t>
  </si>
  <si>
    <t xml:space="preserve">(3) 지원기준 :  모범음식점 지원, 부정불량식품 및 식중독예방 홍보, 친절·청결향상을 위한 각종 지원 등 </t>
  </si>
  <si>
    <t>(4) 지원대상 :  부산광역시 사하구 식품위생업소</t>
  </si>
  <si>
    <t xml:space="preserve">(2) 재원조성  </t>
  </si>
  <si>
    <t xml:space="preserve">     ○ 기금의 운용 수익금 및 기타수입금</t>
  </si>
  <si>
    <t xml:space="preserve">     ○ 식품위생법 위반업소에 대한 영업정지 등의 행정처분에 갈음하여 부과·징수한 과징금</t>
  </si>
  <si>
    <t>증 감</t>
  </si>
  <si>
    <t>증  감</t>
  </si>
  <si>
    <t>○시 교부금                         22,100,000원</t>
  </si>
  <si>
    <t>○예치금 이자수입
                            140,000,000원*4.25%</t>
  </si>
  <si>
    <t>○식품제조가공업소, 식품접객업소 과징금
    부과                                20,000,000원</t>
  </si>
  <si>
    <t>○예치금                                경정 174,917,000원</t>
  </si>
  <si>
    <t>○예치금 회수                   189,200,000원</t>
  </si>
  <si>
    <t>○소비자식품위생감시원 부정`·불량식품 단속활동비
                                               경정 6,400,000원</t>
  </si>
  <si>
    <t>인력
운영비
및
기본경비</t>
  </si>
  <si>
    <t>부산은행</t>
  </si>
  <si>
    <t>(2) 설치목적 :식품위생 및 국민영양의 수준향상 도모 및 음식문화개선사업의 원활한 수행</t>
  </si>
  <si>
    <t>(1) 설치근거 :식품위생법 제 89조 및 같은법 시행령 제62조제7항, 부산광역시사하구식품진흥기금운용조례</t>
  </si>
  <si>
    <t>(3) 설치년도 :2001년 10월 10일</t>
  </si>
  <si>
    <t xml:space="preserve">    ○ 식품위생업소에 대한 선진위생문화 지원으로 위생수준 향상 </t>
  </si>
  <si>
    <t xml:space="preserve">    ○ 남은음식 재사용 금지 사업 실시로 음식물류 쓰레기 감소 및 식중독 예방  </t>
  </si>
  <si>
    <t>(1) 기금사업의 목표 : 식품으로 인한 건강상의 위해를 방지하고, 관내 식품접객업소에 대한 선진위생문화</t>
  </si>
  <si>
    <t>수 입 합 계</t>
  </si>
  <si>
    <t>환 경 위 생 과</t>
  </si>
  <si>
    <t xml:space="preserve"> </t>
  </si>
  <si>
    <t>식품진흥기금 운용변경계획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</si>
</sst>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₩&quot;#,##0.00;[Red]&quot;₩&quot;&quot;₩&quot;&quot;₩&quot;&quot;₩&quot;&quot;₩&quot;&quot;₩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##,#0_;&quot;△&quot;#,##0"/>
    <numFmt numFmtId="189" formatCode="#,##0;&quot;△&quot;0,###"/>
    <numFmt numFmtId="190" formatCode="#,##0_ ;&quot;△&quot;0,###"/>
    <numFmt numFmtId="191" formatCode="##,#0_;&quot;△&quot;0,###\ "/>
    <numFmt numFmtId="192" formatCode="#,##0_);[Red]\(#,##0\)"/>
    <numFmt numFmtId="193" formatCode="#,##0_);\(#,##0\)"/>
    <numFmt numFmtId="194" formatCode="&quot;₩&quot;#,##0.00;&quot;△&quot;#,##0.00"/>
    <numFmt numFmtId="195" formatCode="&quot;₩&quot;#,##0.00;&quot;△&quot;#,##0"/>
    <numFmt numFmtId="196" formatCode="_-&quot;₩&quot;* #,##0_-;&quot;△&quot;* #,##0_-;_-&quot;₩&quot;* &quot;-&quot;_-;_-@_-"/>
  </numFmts>
  <fonts count="6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3"/>
      <name val="HY견명조"/>
      <family val="1"/>
    </font>
    <font>
      <b/>
      <sz val="12"/>
      <name val="HY견명조"/>
      <family val="1"/>
    </font>
    <font>
      <sz val="15"/>
      <name val="HY견명조"/>
      <family val="1"/>
    </font>
    <font>
      <sz val="14"/>
      <name val="가는각진제목체"/>
      <family val="1"/>
    </font>
    <font>
      <sz val="14"/>
      <name val="바탕체"/>
      <family val="1"/>
    </font>
    <font>
      <sz val="14"/>
      <color indexed="10"/>
      <name val="바탕체"/>
      <family val="1"/>
    </font>
    <font>
      <sz val="12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b/>
      <sz val="28"/>
      <name val="HY견명조"/>
      <family val="1"/>
    </font>
    <font>
      <sz val="24"/>
      <name val="HY견명조"/>
      <family val="1"/>
    </font>
    <font>
      <sz val="11"/>
      <name val="바탕"/>
      <family val="1"/>
    </font>
    <font>
      <sz val="20"/>
      <name val="궁서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0" applyNumberFormat="0" applyAlignment="0" applyProtection="0"/>
    <xf numFmtId="0" fontId="7" fillId="0" borderId="11">
      <alignment horizontal="left" vertical="center"/>
      <protection/>
    </xf>
    <xf numFmtId="0" fontId="5" fillId="0" borderId="0">
      <alignment/>
      <protection/>
    </xf>
  </cellStyleXfs>
  <cellXfs count="248">
    <xf numFmtId="0" fontId="0" fillId="0" borderId="0" xfId="0" applyAlignment="1">
      <alignment/>
    </xf>
    <xf numFmtId="0" fontId="8" fillId="33" borderId="0" xfId="65" applyFont="1" applyFill="1">
      <alignment/>
      <protection/>
    </xf>
    <xf numFmtId="0" fontId="5" fillId="0" borderId="0" xfId="65">
      <alignment/>
      <protection/>
    </xf>
    <xf numFmtId="0" fontId="5" fillId="33" borderId="0" xfId="65" applyFill="1">
      <alignment/>
      <protection/>
    </xf>
    <xf numFmtId="0" fontId="5" fillId="34" borderId="12" xfId="65" applyFill="1" applyBorder="1">
      <alignment/>
      <protection/>
    </xf>
    <xf numFmtId="0" fontId="5" fillId="35" borderId="13" xfId="65" applyFill="1" applyBorder="1">
      <alignment/>
      <protection/>
    </xf>
    <xf numFmtId="0" fontId="9" fillId="36" borderId="14" xfId="65" applyFont="1" applyFill="1" applyBorder="1" applyAlignment="1">
      <alignment horizontal="center"/>
      <protection/>
    </xf>
    <xf numFmtId="0" fontId="10" fillId="37" borderId="15" xfId="65" applyFont="1" applyFill="1" applyBorder="1" applyAlignment="1">
      <alignment horizontal="center"/>
      <protection/>
    </xf>
    <xf numFmtId="0" fontId="9" fillId="36" borderId="15" xfId="65" applyFont="1" applyFill="1" applyBorder="1" applyAlignment="1">
      <alignment horizontal="center"/>
      <protection/>
    </xf>
    <xf numFmtId="0" fontId="9" fillId="36" borderId="16" xfId="65" applyFont="1" applyFill="1" applyBorder="1" applyAlignment="1">
      <alignment horizontal="center"/>
      <protection/>
    </xf>
    <xf numFmtId="0" fontId="5" fillId="35" borderId="17" xfId="65" applyFill="1" applyBorder="1">
      <alignment/>
      <protection/>
    </xf>
    <xf numFmtId="0" fontId="5" fillId="34" borderId="18" xfId="65" applyFill="1" applyBorder="1">
      <alignment/>
      <protection/>
    </xf>
    <xf numFmtId="0" fontId="5" fillId="35" borderId="18" xfId="65" applyFill="1" applyBorder="1">
      <alignment/>
      <protection/>
    </xf>
    <xf numFmtId="0" fontId="5" fillId="34" borderId="19" xfId="65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2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178" fontId="16" fillId="0" borderId="20" xfId="49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/>
    </xf>
    <xf numFmtId="3" fontId="15" fillId="0" borderId="0" xfId="0" applyNumberFormat="1" applyFont="1" applyFill="1" applyBorder="1" applyAlignment="1">
      <alignment horizontal="right" vertical="center" shrinkToFi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8" fillId="0" borderId="0" xfId="0" applyFont="1" applyAlignment="1">
      <alignment/>
    </xf>
    <xf numFmtId="0" fontId="16" fillId="0" borderId="21" xfId="0" applyFont="1" applyBorder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 shrinkToFit="1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 shrinkToFit="1"/>
    </xf>
    <xf numFmtId="0" fontId="16" fillId="0" borderId="26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 shrinkToFit="1"/>
    </xf>
    <xf numFmtId="178" fontId="15" fillId="0" borderId="0" xfId="0" applyNumberFormat="1" applyFont="1" applyFill="1" applyBorder="1" applyAlignment="1">
      <alignment horizontal="right" vertical="center" shrinkToFit="1"/>
    </xf>
    <xf numFmtId="0" fontId="29" fillId="0" borderId="0" xfId="0" applyFont="1" applyBorder="1" applyAlignment="1">
      <alignment vertical="center"/>
    </xf>
    <xf numFmtId="3" fontId="16" fillId="0" borderId="20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21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3" fontId="16" fillId="0" borderId="20" xfId="49" applyNumberFormat="1" applyFont="1" applyFill="1" applyBorder="1" applyAlignment="1">
      <alignment horizontal="center" vertical="center"/>
    </xf>
    <xf numFmtId="3" fontId="16" fillId="0" borderId="20" xfId="49" applyNumberFormat="1" applyFont="1" applyFill="1" applyBorder="1" applyAlignment="1">
      <alignment vertical="center" wrapText="1"/>
    </xf>
    <xf numFmtId="3" fontId="16" fillId="0" borderId="20" xfId="49" applyNumberFormat="1" applyFont="1" applyFill="1" applyBorder="1" applyAlignment="1">
      <alignment horizontal="right" vertical="center" wrapText="1"/>
    </xf>
    <xf numFmtId="3" fontId="16" fillId="0" borderId="18" xfId="49" applyNumberFormat="1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0" fontId="16" fillId="0" borderId="31" xfId="0" applyFont="1" applyBorder="1" applyAlignment="1">
      <alignment horizontal="center" vertical="center" wrapText="1"/>
    </xf>
    <xf numFmtId="178" fontId="16" fillId="0" borderId="32" xfId="0" applyNumberFormat="1" applyFont="1" applyFill="1" applyBorder="1" applyAlignment="1">
      <alignment horizontal="right" vertical="center" shrinkToFit="1"/>
    </xf>
    <xf numFmtId="3" fontId="16" fillId="0" borderId="20" xfId="0" applyNumberFormat="1" applyFont="1" applyFill="1" applyBorder="1" applyAlignment="1">
      <alignment horizontal="center" vertical="center" shrinkToFit="1"/>
    </xf>
    <xf numFmtId="3" fontId="16" fillId="0" borderId="31" xfId="0" applyNumberFormat="1" applyFont="1" applyBorder="1" applyAlignment="1">
      <alignment horizontal="center" vertical="center" shrinkToFit="1"/>
    </xf>
    <xf numFmtId="3" fontId="16" fillId="0" borderId="33" xfId="0" applyNumberFormat="1" applyFont="1" applyBorder="1" applyAlignment="1">
      <alignment horizontal="center" vertical="center" shrinkToFit="1"/>
    </xf>
    <xf numFmtId="3" fontId="16" fillId="0" borderId="19" xfId="0" applyNumberFormat="1" applyFont="1" applyFill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178" fontId="16" fillId="0" borderId="20" xfId="49" applyNumberFormat="1" applyFont="1" applyFill="1" applyBorder="1" applyAlignment="1">
      <alignment vertical="center" shrinkToFit="1"/>
    </xf>
    <xf numFmtId="178" fontId="16" fillId="0" borderId="32" xfId="49" applyNumberFormat="1" applyFont="1" applyFill="1" applyBorder="1" applyAlignment="1">
      <alignment horizontal="right" vertical="center" shrinkToFit="1"/>
    </xf>
    <xf numFmtId="178" fontId="16" fillId="0" borderId="19" xfId="49" applyNumberFormat="1" applyFont="1" applyFill="1" applyBorder="1" applyAlignment="1">
      <alignment vertical="center" shrinkToFit="1"/>
    </xf>
    <xf numFmtId="178" fontId="16" fillId="0" borderId="34" xfId="49" applyNumberFormat="1" applyFont="1" applyFill="1" applyBorder="1" applyAlignment="1">
      <alignment horizontal="right" vertical="center" shrinkToFit="1"/>
    </xf>
    <xf numFmtId="41" fontId="16" fillId="0" borderId="32" xfId="49" applyFont="1" applyFill="1" applyBorder="1" applyAlignment="1">
      <alignment vertical="center" wrapText="1"/>
    </xf>
    <xf numFmtId="49" fontId="16" fillId="0" borderId="32" xfId="49" applyNumberFormat="1" applyFont="1" applyFill="1" applyBorder="1" applyAlignment="1">
      <alignment horizontal="right" vertical="center" wrapText="1"/>
    </xf>
    <xf numFmtId="41" fontId="16" fillId="0" borderId="35" xfId="49" applyFont="1" applyFill="1" applyBorder="1" applyAlignment="1">
      <alignment vertical="center" wrapText="1"/>
    </xf>
    <xf numFmtId="3" fontId="18" fillId="0" borderId="29" xfId="0" applyNumberFormat="1" applyFont="1" applyBorder="1" applyAlignment="1">
      <alignment horizontal="center" vertical="center" shrinkToFit="1"/>
    </xf>
    <xf numFmtId="3" fontId="16" fillId="0" borderId="17" xfId="49" applyNumberFormat="1" applyFont="1" applyFill="1" applyBorder="1" applyAlignment="1">
      <alignment horizontal="right" vertical="center" shrinkToFit="1"/>
    </xf>
    <xf numFmtId="178" fontId="16" fillId="0" borderId="17" xfId="49" applyNumberFormat="1" applyFont="1" applyFill="1" applyBorder="1" applyAlignment="1">
      <alignment horizontal="right" vertical="center" shrinkToFit="1"/>
    </xf>
    <xf numFmtId="41" fontId="18" fillId="0" borderId="17" xfId="49" applyFont="1" applyFill="1" applyBorder="1" applyAlignment="1">
      <alignment horizontal="center" vertical="center" shrinkToFit="1"/>
    </xf>
    <xf numFmtId="178" fontId="16" fillId="0" borderId="36" xfId="49" applyNumberFormat="1" applyFont="1" applyFill="1" applyBorder="1" applyAlignment="1">
      <alignment horizontal="right" vertical="center" shrinkToFit="1"/>
    </xf>
    <xf numFmtId="176" fontId="18" fillId="34" borderId="37" xfId="0" applyNumberFormat="1" applyFont="1" applyFill="1" applyBorder="1" applyAlignment="1">
      <alignment horizontal="center" vertical="center" shrinkToFit="1"/>
    </xf>
    <xf numFmtId="176" fontId="18" fillId="34" borderId="38" xfId="0" applyNumberFormat="1" applyFont="1" applyFill="1" applyBorder="1" applyAlignment="1">
      <alignment horizontal="center" vertical="center" wrapText="1" shrinkToFit="1"/>
    </xf>
    <xf numFmtId="176" fontId="18" fillId="34" borderId="38" xfId="0" applyNumberFormat="1" applyFont="1" applyFill="1" applyBorder="1" applyAlignment="1">
      <alignment horizontal="center" vertical="center" shrinkToFit="1"/>
    </xf>
    <xf numFmtId="176" fontId="18" fillId="34" borderId="39" xfId="0" applyNumberFormat="1" applyFont="1" applyFill="1" applyBorder="1" applyAlignment="1">
      <alignment horizontal="center" vertical="center" wrapText="1" shrinkToFit="1"/>
    </xf>
    <xf numFmtId="3" fontId="16" fillId="0" borderId="17" xfId="49" applyNumberFormat="1" applyFont="1" applyFill="1" applyBorder="1" applyAlignment="1">
      <alignment vertical="center" wrapText="1"/>
    </xf>
    <xf numFmtId="41" fontId="16" fillId="0" borderId="36" xfId="49" applyFont="1" applyFill="1" applyBorder="1" applyAlignment="1">
      <alignment vertical="center" wrapText="1"/>
    </xf>
    <xf numFmtId="0" fontId="18" fillId="34" borderId="37" xfId="0" applyFont="1" applyFill="1" applyBorder="1" applyAlignment="1">
      <alignment horizontal="center" vertical="center"/>
    </xf>
    <xf numFmtId="0" fontId="18" fillId="34" borderId="3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 wrapText="1"/>
    </xf>
    <xf numFmtId="3" fontId="16" fillId="0" borderId="18" xfId="0" applyNumberFormat="1" applyFont="1" applyFill="1" applyBorder="1" applyAlignment="1">
      <alignment horizontal="right" vertical="center" shrinkToFit="1"/>
    </xf>
    <xf numFmtId="3" fontId="16" fillId="0" borderId="17" xfId="0" applyNumberFormat="1" applyFont="1" applyFill="1" applyBorder="1" applyAlignment="1">
      <alignment horizontal="right" vertical="center" shrinkToFit="1"/>
    </xf>
    <xf numFmtId="178" fontId="16" fillId="0" borderId="36" xfId="0" applyNumberFormat="1" applyFont="1" applyFill="1" applyBorder="1" applyAlignment="1">
      <alignment horizontal="right" vertical="center" shrinkToFit="1"/>
    </xf>
    <xf numFmtId="0" fontId="18" fillId="34" borderId="38" xfId="0" applyFont="1" applyFill="1" applyBorder="1" applyAlignment="1">
      <alignment horizontal="center" vertical="center" wrapText="1"/>
    </xf>
    <xf numFmtId="178" fontId="16" fillId="0" borderId="35" xfId="0" applyNumberFormat="1" applyFont="1" applyFill="1" applyBorder="1" applyAlignment="1">
      <alignment horizontal="right" vertical="center" shrinkToFit="1"/>
    </xf>
    <xf numFmtId="0" fontId="16" fillId="0" borderId="40" xfId="0" applyFont="1" applyBorder="1" applyAlignment="1">
      <alignment horizontal="center" vertical="center" wrapText="1"/>
    </xf>
    <xf numFmtId="3" fontId="16" fillId="0" borderId="41" xfId="0" applyNumberFormat="1" applyFont="1" applyFill="1" applyBorder="1" applyAlignment="1">
      <alignment horizontal="right" vertical="center" shrinkToFit="1"/>
    </xf>
    <xf numFmtId="178" fontId="16" fillId="0" borderId="42" xfId="0" applyNumberFormat="1" applyFont="1" applyFill="1" applyBorder="1" applyAlignment="1">
      <alignment horizontal="right" vertical="center" shrinkToFit="1"/>
    </xf>
    <xf numFmtId="3" fontId="16" fillId="0" borderId="17" xfId="0" applyNumberFormat="1" applyFont="1" applyFill="1" applyBorder="1" applyAlignment="1">
      <alignment horizontal="center" vertical="center" shrinkToFit="1"/>
    </xf>
    <xf numFmtId="3" fontId="16" fillId="0" borderId="19" xfId="0" applyNumberFormat="1" applyFont="1" applyFill="1" applyBorder="1" applyAlignment="1">
      <alignment horizontal="right" vertical="center" shrinkToFit="1"/>
    </xf>
    <xf numFmtId="178" fontId="16" fillId="0" borderId="34" xfId="0" applyNumberFormat="1" applyFont="1" applyFill="1" applyBorder="1" applyAlignment="1">
      <alignment horizontal="right" vertical="center" shrinkToFit="1"/>
    </xf>
    <xf numFmtId="0" fontId="18" fillId="34" borderId="43" xfId="0" applyFont="1" applyFill="1" applyBorder="1" applyAlignment="1">
      <alignment horizontal="center" vertical="center" wrapText="1" shrinkToFit="1"/>
    </xf>
    <xf numFmtId="0" fontId="18" fillId="34" borderId="44" xfId="0" applyFont="1" applyFill="1" applyBorder="1" applyAlignment="1">
      <alignment horizontal="center" vertical="center" wrapText="1" shrinkToFit="1"/>
    </xf>
    <xf numFmtId="0" fontId="18" fillId="34" borderId="45" xfId="0" applyFont="1" applyFill="1" applyBorder="1" applyAlignment="1">
      <alignment vertical="center" wrapText="1" shrinkToFit="1"/>
    </xf>
    <xf numFmtId="0" fontId="16" fillId="0" borderId="19" xfId="0" applyFont="1" applyBorder="1" applyAlignment="1">
      <alignment horizontal="left" vertical="center" shrinkToFit="1"/>
    </xf>
    <xf numFmtId="3" fontId="16" fillId="0" borderId="31" xfId="0" applyNumberFormat="1" applyFont="1" applyBorder="1" applyAlignment="1">
      <alignment horizontal="center" vertical="center" wrapText="1" shrinkToFit="1"/>
    </xf>
    <xf numFmtId="0" fontId="16" fillId="0" borderId="27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right"/>
    </xf>
    <xf numFmtId="0" fontId="18" fillId="0" borderId="45" xfId="0" applyFont="1" applyFill="1" applyBorder="1" applyAlignment="1">
      <alignment vertical="center" wrapText="1" shrinkToFit="1"/>
    </xf>
    <xf numFmtId="0" fontId="18" fillId="0" borderId="23" xfId="0" applyFont="1" applyFill="1" applyBorder="1" applyAlignment="1">
      <alignment vertical="center" wrapText="1" shrinkToFit="1"/>
    </xf>
    <xf numFmtId="0" fontId="16" fillId="0" borderId="0" xfId="0" applyFont="1" applyBorder="1" applyAlignment="1">
      <alignment horizontal="left" vertical="center"/>
    </xf>
    <xf numFmtId="178" fontId="16" fillId="0" borderId="0" xfId="49" applyNumberFormat="1" applyFont="1" applyFill="1" applyBorder="1" applyAlignment="1">
      <alignment horizontal="center" vertical="center"/>
    </xf>
    <xf numFmtId="3" fontId="16" fillId="0" borderId="0" xfId="49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/>
    </xf>
    <xf numFmtId="3" fontId="16" fillId="0" borderId="20" xfId="49" applyNumberFormat="1" applyFont="1" applyFill="1" applyBorder="1" applyAlignment="1">
      <alignment vertical="center" shrinkToFit="1"/>
    </xf>
    <xf numFmtId="3" fontId="16" fillId="0" borderId="20" xfId="0" applyNumberFormat="1" applyFont="1" applyFill="1" applyBorder="1" applyAlignment="1">
      <alignment vertical="center" shrinkToFit="1"/>
    </xf>
    <xf numFmtId="3" fontId="16" fillId="0" borderId="19" xfId="49" applyNumberFormat="1" applyFont="1" applyFill="1" applyBorder="1" applyAlignment="1">
      <alignment vertical="center" shrinkToFit="1"/>
    </xf>
    <xf numFmtId="178" fontId="16" fillId="0" borderId="13" xfId="0" applyNumberFormat="1" applyFont="1" applyFill="1" applyBorder="1" applyAlignment="1">
      <alignment vertical="center" shrinkToFit="1"/>
    </xf>
    <xf numFmtId="178" fontId="16" fillId="0" borderId="18" xfId="0" applyNumberFormat="1" applyFont="1" applyFill="1" applyBorder="1" applyAlignment="1">
      <alignment vertical="center" shrinkToFit="1"/>
    </xf>
    <xf numFmtId="3" fontId="18" fillId="0" borderId="41" xfId="49" applyNumberFormat="1" applyFont="1" applyFill="1" applyBorder="1" applyAlignment="1">
      <alignment vertical="center" wrapText="1"/>
    </xf>
    <xf numFmtId="178" fontId="18" fillId="0" borderId="41" xfId="0" applyNumberFormat="1" applyFont="1" applyFill="1" applyBorder="1" applyAlignment="1">
      <alignment vertical="center" shrinkToFit="1"/>
    </xf>
    <xf numFmtId="41" fontId="18" fillId="0" borderId="42" xfId="49" applyFont="1" applyFill="1" applyBorder="1" applyAlignment="1">
      <alignment vertical="center" wrapText="1"/>
    </xf>
    <xf numFmtId="3" fontId="16" fillId="0" borderId="46" xfId="0" applyNumberFormat="1" applyFont="1" applyFill="1" applyBorder="1" applyAlignment="1">
      <alignment horizontal="right" vertical="center" shrinkToFit="1"/>
    </xf>
    <xf numFmtId="3" fontId="16" fillId="0" borderId="38" xfId="0" applyNumberFormat="1" applyFont="1" applyFill="1" applyBorder="1" applyAlignment="1">
      <alignment horizontal="right" vertical="center" shrinkToFit="1"/>
    </xf>
    <xf numFmtId="178" fontId="16" fillId="0" borderId="17" xfId="0" applyNumberFormat="1" applyFont="1" applyFill="1" applyBorder="1" applyAlignment="1">
      <alignment horizontal="right" vertical="center" shrinkToFit="1"/>
    </xf>
    <xf numFmtId="178" fontId="16" fillId="0" borderId="20" xfId="0" applyNumberFormat="1" applyFont="1" applyFill="1" applyBorder="1" applyAlignment="1">
      <alignment horizontal="right" vertical="center" shrinkToFit="1"/>
    </xf>
    <xf numFmtId="178" fontId="16" fillId="0" borderId="19" xfId="0" applyNumberFormat="1" applyFont="1" applyFill="1" applyBorder="1" applyAlignment="1">
      <alignment horizontal="right" vertical="center" shrinkToFit="1"/>
    </xf>
    <xf numFmtId="0" fontId="16" fillId="0" borderId="47" xfId="0" applyFont="1" applyFill="1" applyBorder="1" applyAlignment="1">
      <alignment vertical="center"/>
    </xf>
    <xf numFmtId="0" fontId="16" fillId="0" borderId="48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 applyProtection="1">
      <alignment horizontal="center" vertical="center"/>
      <protection/>
    </xf>
    <xf numFmtId="0" fontId="27" fillId="0" borderId="0" xfId="0" applyFont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2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176" fontId="18" fillId="34" borderId="49" xfId="0" applyNumberFormat="1" applyFont="1" applyFill="1" applyBorder="1" applyAlignment="1">
      <alignment horizontal="center" vertical="center" shrinkToFit="1"/>
    </xf>
    <xf numFmtId="176" fontId="18" fillId="34" borderId="50" xfId="0" applyNumberFormat="1" applyFont="1" applyFill="1" applyBorder="1" applyAlignment="1">
      <alignment horizontal="center" vertical="center" shrinkToFit="1"/>
    </xf>
    <xf numFmtId="176" fontId="18" fillId="34" borderId="51" xfId="0" applyNumberFormat="1" applyFont="1" applyFill="1" applyBorder="1" applyAlignment="1">
      <alignment horizontal="center" vertical="center" shrinkToFit="1"/>
    </xf>
    <xf numFmtId="176" fontId="18" fillId="34" borderId="52" xfId="0" applyNumberFormat="1" applyFont="1" applyFill="1" applyBorder="1" applyAlignment="1">
      <alignment horizontal="center" vertical="center" shrinkToFit="1"/>
    </xf>
    <xf numFmtId="0" fontId="16" fillId="0" borderId="27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8" fillId="34" borderId="53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vertical="center" wrapText="1"/>
    </xf>
    <xf numFmtId="0" fontId="16" fillId="0" borderId="56" xfId="0" applyFont="1" applyFill="1" applyBorder="1" applyAlignment="1">
      <alignment vertical="center" wrapText="1"/>
    </xf>
    <xf numFmtId="0" fontId="16" fillId="0" borderId="57" xfId="0" applyFont="1" applyFill="1" applyBorder="1" applyAlignment="1">
      <alignment vertical="center" wrapText="1"/>
    </xf>
    <xf numFmtId="0" fontId="18" fillId="34" borderId="44" xfId="0" applyFont="1" applyFill="1" applyBorder="1" applyAlignment="1">
      <alignment horizontal="center" vertical="center" wrapText="1"/>
    </xf>
    <xf numFmtId="0" fontId="18" fillId="34" borderId="48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16" fillId="0" borderId="58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8" fillId="34" borderId="49" xfId="0" applyFont="1" applyFill="1" applyBorder="1" applyAlignment="1">
      <alignment horizontal="center" vertical="center"/>
    </xf>
    <xf numFmtId="0" fontId="18" fillId="34" borderId="51" xfId="0" applyFont="1" applyFill="1" applyBorder="1" applyAlignment="1">
      <alignment horizontal="center" vertical="center"/>
    </xf>
    <xf numFmtId="0" fontId="18" fillId="34" borderId="51" xfId="0" applyFont="1" applyFill="1" applyBorder="1" applyAlignment="1">
      <alignment horizontal="center" vertical="center" wrapText="1"/>
    </xf>
    <xf numFmtId="0" fontId="18" fillId="34" borderId="3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8" fillId="34" borderId="52" xfId="0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 wrapText="1"/>
    </xf>
    <xf numFmtId="0" fontId="18" fillId="34" borderId="62" xfId="0" applyFont="1" applyFill="1" applyBorder="1" applyAlignment="1">
      <alignment horizontal="center" vertical="center" wrapText="1"/>
    </xf>
    <xf numFmtId="3" fontId="18" fillId="0" borderId="63" xfId="0" applyNumberFormat="1" applyFont="1" applyBorder="1" applyAlignment="1">
      <alignment horizontal="right" vertical="center" wrapText="1" shrinkToFit="1"/>
    </xf>
    <xf numFmtId="3" fontId="18" fillId="0" borderId="60" xfId="0" applyNumberFormat="1" applyFont="1" applyBorder="1" applyAlignment="1">
      <alignment horizontal="right" vertical="center" wrapText="1" shrinkToFit="1"/>
    </xf>
    <xf numFmtId="3" fontId="18" fillId="0" borderId="61" xfId="0" applyNumberFormat="1" applyFont="1" applyBorder="1" applyAlignment="1">
      <alignment horizontal="right" vertical="center" wrapText="1" shrinkToFit="1"/>
    </xf>
    <xf numFmtId="3" fontId="16" fillId="0" borderId="27" xfId="0" applyNumberFormat="1" applyFont="1" applyFill="1" applyBorder="1" applyAlignment="1">
      <alignment horizontal="right" vertical="center" shrinkToFit="1"/>
    </xf>
    <xf numFmtId="3" fontId="16" fillId="0" borderId="11" xfId="0" applyNumberFormat="1" applyFont="1" applyFill="1" applyBorder="1" applyAlignment="1">
      <alignment horizontal="right" vertical="center" shrinkToFit="1"/>
    </xf>
    <xf numFmtId="3" fontId="16" fillId="0" borderId="28" xfId="0" applyNumberFormat="1" applyFont="1" applyFill="1" applyBorder="1" applyAlignment="1">
      <alignment horizontal="right" vertical="center" shrinkToFit="1"/>
    </xf>
    <xf numFmtId="0" fontId="18" fillId="34" borderId="64" xfId="0" applyFont="1" applyFill="1" applyBorder="1" applyAlignment="1">
      <alignment horizontal="center" vertical="center" wrapText="1" shrinkToFit="1"/>
    </xf>
    <xf numFmtId="0" fontId="18" fillId="34" borderId="10" xfId="0" applyFont="1" applyFill="1" applyBorder="1" applyAlignment="1">
      <alignment horizontal="center" vertical="center" wrapText="1" shrinkToFit="1"/>
    </xf>
    <xf numFmtId="0" fontId="18" fillId="34" borderId="65" xfId="0" applyFont="1" applyFill="1" applyBorder="1" applyAlignment="1">
      <alignment horizontal="center" vertical="center" wrapText="1" shrinkToFit="1"/>
    </xf>
    <xf numFmtId="3" fontId="16" fillId="0" borderId="66" xfId="0" applyNumberFormat="1" applyFont="1" applyFill="1" applyBorder="1" applyAlignment="1">
      <alignment horizontal="right" vertical="center" shrinkToFit="1"/>
    </xf>
    <xf numFmtId="3" fontId="16" fillId="0" borderId="67" xfId="0" applyNumberFormat="1" applyFont="1" applyFill="1" applyBorder="1" applyAlignment="1">
      <alignment horizontal="right" vertical="center" shrinkToFit="1"/>
    </xf>
    <xf numFmtId="3" fontId="16" fillId="0" borderId="50" xfId="0" applyNumberFormat="1" applyFont="1" applyFill="1" applyBorder="1" applyAlignment="1">
      <alignment horizontal="right" vertical="center" shrinkToFit="1"/>
    </xf>
    <xf numFmtId="0" fontId="16" fillId="0" borderId="68" xfId="0" applyFont="1" applyBorder="1" applyAlignment="1">
      <alignment horizontal="left" vertical="center" wrapText="1" shrinkToFit="1"/>
    </xf>
    <xf numFmtId="0" fontId="16" fillId="0" borderId="69" xfId="0" applyFont="1" applyBorder="1" applyAlignment="1">
      <alignment horizontal="left" vertical="center" wrapText="1" shrinkToFit="1"/>
    </xf>
    <xf numFmtId="0" fontId="16" fillId="0" borderId="70" xfId="0" applyFont="1" applyBorder="1" applyAlignment="1">
      <alignment horizontal="left" vertical="center" wrapText="1" shrinkToFit="1"/>
    </xf>
    <xf numFmtId="0" fontId="16" fillId="0" borderId="27" xfId="0" applyFont="1" applyBorder="1" applyAlignment="1">
      <alignment horizontal="left" vertical="center" wrapText="1" shrinkToFit="1"/>
    </xf>
    <xf numFmtId="0" fontId="16" fillId="0" borderId="11" xfId="0" applyFont="1" applyBorder="1" applyAlignment="1">
      <alignment horizontal="left" vertical="center" wrapText="1" shrinkToFit="1"/>
    </xf>
    <xf numFmtId="0" fontId="16" fillId="0" borderId="28" xfId="0" applyFont="1" applyBorder="1" applyAlignment="1">
      <alignment horizontal="left" vertical="center" wrapText="1" shrinkToFit="1"/>
    </xf>
    <xf numFmtId="3" fontId="16" fillId="0" borderId="68" xfId="0" applyNumberFormat="1" applyFont="1" applyFill="1" applyBorder="1" applyAlignment="1">
      <alignment horizontal="right" vertical="center" shrinkToFit="1"/>
    </xf>
    <xf numFmtId="3" fontId="16" fillId="0" borderId="69" xfId="0" applyNumberFormat="1" applyFont="1" applyFill="1" applyBorder="1" applyAlignment="1">
      <alignment horizontal="right" vertical="center" shrinkToFit="1"/>
    </xf>
    <xf numFmtId="3" fontId="16" fillId="0" borderId="70" xfId="0" applyNumberFormat="1" applyFont="1" applyFill="1" applyBorder="1" applyAlignment="1">
      <alignment horizontal="right" vertical="center" shrinkToFit="1"/>
    </xf>
    <xf numFmtId="0" fontId="16" fillId="0" borderId="27" xfId="0" applyFont="1" applyBorder="1" applyAlignment="1">
      <alignment horizontal="center" vertical="center" wrapText="1" shrinkToFit="1"/>
    </xf>
    <xf numFmtId="0" fontId="16" fillId="0" borderId="11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horizontal="center" vertical="center" wrapText="1" shrinkToFit="1"/>
    </xf>
    <xf numFmtId="0" fontId="18" fillId="0" borderId="59" xfId="0" applyFont="1" applyBorder="1" applyAlignment="1">
      <alignment horizontal="center" vertical="center" wrapText="1" shrinkToFit="1"/>
    </xf>
    <xf numFmtId="0" fontId="18" fillId="0" borderId="60" xfId="0" applyFont="1" applyBorder="1" applyAlignment="1">
      <alignment horizontal="center" vertical="center" wrapText="1" shrinkToFit="1"/>
    </xf>
    <xf numFmtId="0" fontId="18" fillId="0" borderId="61" xfId="0" applyFont="1" applyBorder="1" applyAlignment="1">
      <alignment horizontal="center" vertical="center" wrapText="1" shrinkToFit="1"/>
    </xf>
    <xf numFmtId="178" fontId="18" fillId="0" borderId="63" xfId="0" applyNumberFormat="1" applyFont="1" applyFill="1" applyBorder="1" applyAlignment="1">
      <alignment horizontal="right" vertical="center" shrinkToFit="1"/>
    </xf>
    <xf numFmtId="178" fontId="18" fillId="0" borderId="60" xfId="0" applyNumberFormat="1" applyFont="1" applyFill="1" applyBorder="1" applyAlignment="1">
      <alignment horizontal="right" vertical="center" shrinkToFit="1"/>
    </xf>
    <xf numFmtId="178" fontId="18" fillId="0" borderId="71" xfId="0" applyNumberFormat="1" applyFont="1" applyFill="1" applyBorder="1" applyAlignment="1">
      <alignment horizontal="right" vertical="center" shrinkToFit="1"/>
    </xf>
    <xf numFmtId="178" fontId="16" fillId="0" borderId="27" xfId="0" applyNumberFormat="1" applyFont="1" applyFill="1" applyBorder="1" applyAlignment="1">
      <alignment horizontal="right" vertical="center" shrinkToFit="1"/>
    </xf>
    <xf numFmtId="178" fontId="16" fillId="0" borderId="11" xfId="0" applyNumberFormat="1" applyFont="1" applyFill="1" applyBorder="1" applyAlignment="1">
      <alignment horizontal="right" vertical="center" shrinkToFit="1"/>
    </xf>
    <xf numFmtId="178" fontId="16" fillId="0" borderId="72" xfId="0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horizontal="left" vertical="center"/>
    </xf>
    <xf numFmtId="0" fontId="16" fillId="0" borderId="73" xfId="0" applyFont="1" applyBorder="1" applyAlignment="1">
      <alignment horizontal="left" vertical="center" wrapText="1" shrinkToFit="1"/>
    </xf>
    <xf numFmtId="0" fontId="16" fillId="0" borderId="67" xfId="0" applyFont="1" applyBorder="1" applyAlignment="1">
      <alignment horizontal="left" vertical="center" wrapText="1" shrinkToFit="1"/>
    </xf>
    <xf numFmtId="0" fontId="16" fillId="0" borderId="50" xfId="0" applyFont="1" applyBorder="1" applyAlignment="1">
      <alignment horizontal="left" vertical="center" wrapText="1" shrinkToFit="1"/>
    </xf>
    <xf numFmtId="0" fontId="16" fillId="0" borderId="74" xfId="0" applyFont="1" applyBorder="1" applyAlignment="1">
      <alignment horizontal="right"/>
    </xf>
    <xf numFmtId="0" fontId="18" fillId="34" borderId="75" xfId="0" applyFont="1" applyFill="1" applyBorder="1" applyAlignment="1">
      <alignment horizontal="center" vertical="center" wrapText="1" shrinkToFit="1"/>
    </xf>
    <xf numFmtId="0" fontId="18" fillId="34" borderId="64" xfId="0" applyNumberFormat="1" applyFont="1" applyFill="1" applyBorder="1" applyAlignment="1">
      <alignment horizontal="center" vertical="center" wrapText="1" shrinkToFit="1"/>
    </xf>
    <xf numFmtId="0" fontId="18" fillId="34" borderId="10" xfId="0" applyNumberFormat="1" applyFont="1" applyFill="1" applyBorder="1" applyAlignment="1">
      <alignment horizontal="center" vertical="center" wrapText="1" shrinkToFit="1"/>
    </xf>
    <xf numFmtId="0" fontId="18" fillId="34" borderId="65" xfId="0" applyNumberFormat="1" applyFont="1" applyFill="1" applyBorder="1" applyAlignment="1">
      <alignment horizontal="center" vertical="center" wrapText="1" shrinkToFit="1"/>
    </xf>
    <xf numFmtId="178" fontId="16" fillId="0" borderId="45" xfId="0" applyNumberFormat="1" applyFont="1" applyFill="1" applyBorder="1" applyAlignment="1">
      <alignment horizontal="right" vertical="center" shrinkToFit="1"/>
    </xf>
    <xf numFmtId="178" fontId="16" fillId="0" borderId="76" xfId="0" applyNumberFormat="1" applyFont="1" applyFill="1" applyBorder="1" applyAlignment="1">
      <alignment horizontal="right" vertical="center" shrinkToFit="1"/>
    </xf>
    <xf numFmtId="178" fontId="16" fillId="0" borderId="77" xfId="0" applyNumberFormat="1" applyFont="1" applyFill="1" applyBorder="1" applyAlignment="1">
      <alignment horizontal="right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66" xfId="0" applyFont="1" applyBorder="1" applyAlignment="1">
      <alignment horizontal="left" vertical="center" wrapText="1" shrinkToFit="1"/>
    </xf>
    <xf numFmtId="178" fontId="16" fillId="0" borderId="53" xfId="0" applyNumberFormat="1" applyFont="1" applyFill="1" applyBorder="1" applyAlignment="1">
      <alignment horizontal="right" vertical="center" shrinkToFit="1"/>
    </xf>
    <xf numFmtId="178" fontId="16" fillId="0" borderId="78" xfId="0" applyNumberFormat="1" applyFont="1" applyFill="1" applyBorder="1" applyAlignment="1">
      <alignment horizontal="right" vertical="center" shrinkToFit="1"/>
    </xf>
    <xf numFmtId="178" fontId="16" fillId="0" borderId="79" xfId="0" applyNumberFormat="1" applyFont="1" applyFill="1" applyBorder="1" applyAlignment="1">
      <alignment horizontal="right" vertical="center" shrinkToFit="1"/>
    </xf>
    <xf numFmtId="0" fontId="16" fillId="0" borderId="51" xfId="0" applyFont="1" applyBorder="1" applyAlignment="1">
      <alignment horizontal="center" vertical="center" wrapText="1"/>
    </xf>
    <xf numFmtId="0" fontId="18" fillId="34" borderId="49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center" vertical="center" wrapText="1"/>
    </xf>
    <xf numFmtId="0" fontId="18" fillId="34" borderId="39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8" fillId="34" borderId="66" xfId="0" applyFont="1" applyFill="1" applyBorder="1" applyAlignment="1">
      <alignment horizontal="center" vertical="center" wrapText="1"/>
    </xf>
    <xf numFmtId="0" fontId="18" fillId="34" borderId="67" xfId="0" applyFont="1" applyFill="1" applyBorder="1" applyAlignment="1">
      <alignment horizontal="center" vertical="center" wrapText="1"/>
    </xf>
    <xf numFmtId="0" fontId="18" fillId="34" borderId="50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1202" xfId="61"/>
    <cellStyle name="콤마_1202" xfId="62"/>
    <cellStyle name="Currency" xfId="63"/>
    <cellStyle name="Currency [0]" xfId="64"/>
    <cellStyle name="표준_kc-elec system check list" xfId="65"/>
    <cellStyle name="Hyperlink" xfId="66"/>
    <cellStyle name="AeE­ [0]_INQUIRY ¿μ¾÷AßAø " xfId="67"/>
    <cellStyle name="AeE­_INQUIRY ¿μ¾÷AßAø " xfId="68"/>
    <cellStyle name="AÞ¸¶ [0]_INQUIRY ¿μ¾÷AßAø " xfId="69"/>
    <cellStyle name="AÞ¸¶_INQUIRY ¿μ¾÷AßAø " xfId="70"/>
    <cellStyle name="C￥AØ_¿μ¾÷CoE² " xfId="71"/>
    <cellStyle name="Comma [0]_ SG&amp;A Bridge " xfId="72"/>
    <cellStyle name="Comma_ SG&amp;A Bridge " xfId="73"/>
    <cellStyle name="Currency [0]_ SG&amp;A Bridge " xfId="74"/>
    <cellStyle name="Currency_ SG&amp;A Bridge " xfId="75"/>
    <cellStyle name="Header1" xfId="76"/>
    <cellStyle name="Header2" xfId="77"/>
    <cellStyle name="Normal_ SG&amp;A Bridge 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view="pageBreakPreview" zoomScaleSheetLayoutView="100" zoomScalePageLayoutView="0" workbookViewId="0" topLeftCell="A1">
      <selection activeCell="A4" sqref="A4:N4"/>
    </sheetView>
  </sheetViews>
  <sheetFormatPr defaultColWidth="8.88671875" defaultRowHeight="13.5"/>
  <sheetData>
    <row r="1" spans="1:14" s="35" customFormat="1" ht="30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s="35" customFormat="1" ht="30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35" customFormat="1" ht="49.5" customHeight="1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35" customFormat="1" ht="37.5" customHeight="1">
      <c r="A4" s="146" t="s">
        <v>188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</row>
    <row r="5" spans="1:14" s="38" customFormat="1" ht="49.5" customHeight="1">
      <c r="A5" s="147" t="s">
        <v>187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s="35" customFormat="1" ht="30" customHeight="1">
      <c r="A6" s="36"/>
      <c r="B6" s="37"/>
      <c r="C6" s="37"/>
      <c r="D6" s="37"/>
      <c r="E6" s="37"/>
      <c r="F6" s="52"/>
      <c r="G6" s="37"/>
      <c r="H6" s="37"/>
      <c r="I6" s="37"/>
      <c r="J6" s="37"/>
      <c r="K6" s="37"/>
      <c r="L6" s="37"/>
      <c r="M6" s="37"/>
      <c r="N6" s="37"/>
    </row>
    <row r="7" spans="1:14" s="35" customFormat="1" ht="30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4" s="35" customFormat="1" ht="30" customHeight="1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s="35" customFormat="1" ht="30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s="35" customFormat="1" ht="30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s="35" customFormat="1" ht="30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s="35" customFormat="1" ht="30" customHeight="1">
      <c r="A12" s="36"/>
      <c r="B12" s="145" t="s">
        <v>186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</row>
    <row r="13" spans="1:14" s="35" customFormat="1" ht="30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1:14" s="35" customFormat="1" ht="30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</sheetData>
  <sheetProtection selectLockedCells="1" selectUnlockedCells="1"/>
  <mergeCells count="3">
    <mergeCell ref="B12:N12"/>
    <mergeCell ref="A4:N4"/>
    <mergeCell ref="A5:N5"/>
  </mergeCells>
  <printOptions/>
  <pageMargins left="0.7480314960629921" right="0.7480314960629921" top="0.984251968503937" bottom="0.984251968503937" header="0.5118110236220472" footer="0.5118110236220472"/>
  <pageSetup firstPageNumber="19" useFirstPageNumber="1" fitToHeight="0" fitToWidth="1" horizontalDpi="600" verticalDpi="600" orientation="landscape" paperSize="9" scale="90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90" zoomScaleNormal="70" zoomScaleSheetLayoutView="90" zoomScalePageLayoutView="0" workbookViewId="0" topLeftCell="A1">
      <selection activeCell="A1" sqref="A1:G1"/>
    </sheetView>
  </sheetViews>
  <sheetFormatPr defaultColWidth="8.88671875" defaultRowHeight="13.5"/>
  <cols>
    <col min="1" max="1" width="8.4453125" style="14" customWidth="1"/>
    <col min="2" max="2" width="20.10546875" style="14" customWidth="1"/>
    <col min="3" max="3" width="15.77734375" style="14" customWidth="1"/>
    <col min="4" max="4" width="14.10546875" style="14" customWidth="1"/>
    <col min="5" max="5" width="15.77734375" style="14" customWidth="1"/>
    <col min="6" max="6" width="17.77734375" style="14" customWidth="1"/>
    <col min="7" max="7" width="13.88671875" style="14" customWidth="1"/>
    <col min="8" max="8" width="6.5546875" style="14" hidden="1" customWidth="1"/>
    <col min="9" max="16384" width="8.88671875" style="14" customWidth="1"/>
  </cols>
  <sheetData>
    <row r="1" spans="1:7" ht="37.5" customHeight="1">
      <c r="A1" s="148" t="s">
        <v>188</v>
      </c>
      <c r="B1" s="148"/>
      <c r="C1" s="148"/>
      <c r="D1" s="148"/>
      <c r="E1" s="148"/>
      <c r="F1" s="148"/>
      <c r="G1" s="148"/>
    </row>
    <row r="2" ht="9.75" customHeight="1"/>
    <row r="3" spans="1:3" ht="22.5" customHeight="1">
      <c r="A3" s="152" t="s">
        <v>28</v>
      </c>
      <c r="B3" s="152"/>
      <c r="C3" s="152"/>
    </row>
    <row r="4" ht="9.75" customHeight="1"/>
    <row r="5" ht="22.5" customHeight="1">
      <c r="A5" s="15" t="s">
        <v>32</v>
      </c>
    </row>
    <row r="6" s="16" customFormat="1" ht="22.5" customHeight="1">
      <c r="B6" s="16" t="s">
        <v>180</v>
      </c>
    </row>
    <row r="7" s="16" customFormat="1" ht="22.5" customHeight="1">
      <c r="B7" s="16" t="s">
        <v>179</v>
      </c>
    </row>
    <row r="8" s="16" customFormat="1" ht="22.5" customHeight="1">
      <c r="B8" s="16" t="s">
        <v>181</v>
      </c>
    </row>
    <row r="9" ht="9.75" customHeight="1"/>
    <row r="10" ht="22.5" customHeight="1">
      <c r="A10" s="15" t="s">
        <v>41</v>
      </c>
    </row>
    <row r="11" s="16" customFormat="1" ht="21" customHeight="1">
      <c r="B11" s="16" t="s">
        <v>184</v>
      </c>
    </row>
    <row r="12" s="16" customFormat="1" ht="21" customHeight="1">
      <c r="B12" s="16" t="s">
        <v>91</v>
      </c>
    </row>
    <row r="13" s="16" customFormat="1" ht="21" customHeight="1">
      <c r="B13" s="16" t="s">
        <v>160</v>
      </c>
    </row>
    <row r="14" s="16" customFormat="1" ht="21" customHeight="1">
      <c r="B14" s="16" t="s">
        <v>182</v>
      </c>
    </row>
    <row r="15" s="16" customFormat="1" ht="21" customHeight="1">
      <c r="B15" s="16" t="s">
        <v>183</v>
      </c>
    </row>
    <row r="16" spans="1:2" s="16" customFormat="1" ht="21" customHeight="1">
      <c r="A16" s="32"/>
      <c r="B16" s="16" t="s">
        <v>42</v>
      </c>
    </row>
    <row r="17" spans="1:2" s="16" customFormat="1" ht="21" customHeight="1">
      <c r="A17" s="32"/>
      <c r="B17" s="16" t="s">
        <v>161</v>
      </c>
    </row>
    <row r="18" s="16" customFormat="1" ht="21" customHeight="1">
      <c r="B18" s="16" t="s">
        <v>162</v>
      </c>
    </row>
    <row r="19" spans="1:2" s="16" customFormat="1" ht="21" customHeight="1">
      <c r="A19" s="32"/>
      <c r="B19" s="16" t="s">
        <v>44</v>
      </c>
    </row>
    <row r="20" spans="1:2" s="16" customFormat="1" ht="21" customHeight="1">
      <c r="A20" s="32"/>
      <c r="B20" s="16" t="s">
        <v>161</v>
      </c>
    </row>
    <row r="21" s="16" customFormat="1" ht="21" customHeight="1">
      <c r="B21" s="16" t="s">
        <v>163</v>
      </c>
    </row>
    <row r="22" s="16" customFormat="1" ht="9.75" customHeight="1"/>
    <row r="23" ht="23.25" customHeight="1">
      <c r="A23" s="15" t="s">
        <v>19</v>
      </c>
    </row>
    <row r="24" ht="23.25" customHeight="1">
      <c r="B24" s="16" t="s">
        <v>29</v>
      </c>
    </row>
    <row r="25" spans="2:7" ht="16.5" customHeight="1">
      <c r="B25" s="16"/>
      <c r="G25" s="31" t="s">
        <v>43</v>
      </c>
    </row>
    <row r="26" spans="2:8" ht="23.25" customHeight="1">
      <c r="B26" s="151" t="s">
        <v>88</v>
      </c>
      <c r="C26" s="153" t="s">
        <v>89</v>
      </c>
      <c r="D26" s="154"/>
      <c r="E26" s="155"/>
      <c r="F26" s="151" t="s">
        <v>90</v>
      </c>
      <c r="G26" s="149" t="s">
        <v>30</v>
      </c>
      <c r="H26" s="17"/>
    </row>
    <row r="27" spans="2:8" ht="23.25" customHeight="1">
      <c r="B27" s="150"/>
      <c r="C27" s="18" t="s">
        <v>16</v>
      </c>
      <c r="D27" s="18" t="s">
        <v>17</v>
      </c>
      <c r="E27" s="18" t="s">
        <v>18</v>
      </c>
      <c r="F27" s="150"/>
      <c r="G27" s="150"/>
      <c r="H27" s="17"/>
    </row>
    <row r="28" spans="2:8" ht="23.25" customHeight="1">
      <c r="B28" s="68">
        <v>189200</v>
      </c>
      <c r="C28" s="68">
        <v>48050</v>
      </c>
      <c r="D28" s="68">
        <v>62333</v>
      </c>
      <c r="E28" s="19">
        <f>C28-D28</f>
        <v>-14283</v>
      </c>
      <c r="F28" s="68">
        <f>B28+E28</f>
        <v>174917</v>
      </c>
      <c r="G28" s="18"/>
      <c r="H28" s="17"/>
    </row>
    <row r="29" spans="1:8" ht="10.5" customHeight="1">
      <c r="A29" s="24"/>
      <c r="B29" s="127"/>
      <c r="C29" s="127"/>
      <c r="D29" s="127"/>
      <c r="E29" s="126"/>
      <c r="F29" s="127"/>
      <c r="G29" s="129"/>
      <c r="H29" s="128"/>
    </row>
    <row r="30" ht="23.25" customHeight="1">
      <c r="B30" s="16" t="s">
        <v>166</v>
      </c>
    </row>
    <row r="31" ht="23.25" customHeight="1">
      <c r="B31" s="16" t="s">
        <v>168</v>
      </c>
    </row>
    <row r="32" ht="23.25" customHeight="1">
      <c r="B32" s="16" t="s">
        <v>167</v>
      </c>
    </row>
    <row r="33" ht="23.25" customHeight="1">
      <c r="B33" s="16" t="s">
        <v>164</v>
      </c>
    </row>
    <row r="34" ht="23.25" customHeight="1">
      <c r="B34" s="16" t="s">
        <v>165</v>
      </c>
    </row>
    <row r="35" ht="15" customHeight="1"/>
  </sheetData>
  <sheetProtection/>
  <mergeCells count="6">
    <mergeCell ref="A1:G1"/>
    <mergeCell ref="G26:G27"/>
    <mergeCell ref="B26:B27"/>
    <mergeCell ref="A3:C3"/>
    <mergeCell ref="C26:E26"/>
    <mergeCell ref="F26:F27"/>
  </mergeCells>
  <printOptions/>
  <pageMargins left="0.7480314960629921" right="0.7480314960629921" top="0.984251968503937" bottom="0.984251968503937" header="0.5118110236220472" footer="0.5118110236220472"/>
  <pageSetup firstPageNumber="21" useFirstPageNumber="1" fitToHeight="0" fitToWidth="1" horizontalDpi="300" verticalDpi="300" orientation="landscape" paperSize="9" r:id="rId1"/>
  <headerFooter differentOddEven="1" alignWithMargins="0">
    <oddFooter>&amp;C- &amp;P -</oddFooter>
    <evenHeader>&amp;C- &amp;P -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view="pageBreakPreview" zoomScaleSheetLayoutView="100" zoomScalePageLayoutView="0" workbookViewId="0" topLeftCell="A1">
      <selection activeCell="A1" sqref="A1:D1"/>
    </sheetView>
  </sheetViews>
  <sheetFormatPr defaultColWidth="8.88671875" defaultRowHeight="13.5"/>
  <cols>
    <col min="1" max="1" width="18.77734375" style="14" customWidth="1"/>
    <col min="2" max="4" width="13.3359375" style="14" customWidth="1"/>
    <col min="5" max="5" width="18.77734375" style="14" customWidth="1"/>
    <col min="6" max="8" width="13.3359375" style="14" customWidth="1"/>
    <col min="9" max="16384" width="8.88671875" style="14" customWidth="1"/>
  </cols>
  <sheetData>
    <row r="1" spans="1:4" ht="16.5" customHeight="1">
      <c r="A1" s="152" t="s">
        <v>31</v>
      </c>
      <c r="B1" s="152"/>
      <c r="C1" s="152"/>
      <c r="D1" s="152"/>
    </row>
    <row r="2" spans="1:4" ht="14.25" customHeight="1">
      <c r="A2" s="20"/>
      <c r="B2" s="20"/>
      <c r="C2" s="20"/>
      <c r="D2" s="20"/>
    </row>
    <row r="3" spans="1:4" ht="19.5" customHeight="1">
      <c r="A3" s="21" t="s">
        <v>20</v>
      </c>
      <c r="B3" s="20"/>
      <c r="C3" s="20"/>
      <c r="D3" s="20"/>
    </row>
    <row r="4" ht="15" customHeight="1" thickBot="1">
      <c r="H4" s="54" t="s">
        <v>49</v>
      </c>
    </row>
    <row r="5" spans="1:8" s="22" customFormat="1" ht="36" customHeight="1">
      <c r="A5" s="156" t="s">
        <v>45</v>
      </c>
      <c r="B5" s="157"/>
      <c r="C5" s="158"/>
      <c r="D5" s="158"/>
      <c r="E5" s="158" t="s">
        <v>46</v>
      </c>
      <c r="F5" s="158"/>
      <c r="G5" s="158"/>
      <c r="H5" s="159"/>
    </row>
    <row r="6" spans="1:8" s="22" customFormat="1" ht="46.5" customHeight="1" thickBot="1">
      <c r="A6" s="94" t="s">
        <v>47</v>
      </c>
      <c r="B6" s="95" t="s">
        <v>87</v>
      </c>
      <c r="C6" s="95" t="s">
        <v>86</v>
      </c>
      <c r="D6" s="95" t="s">
        <v>169</v>
      </c>
      <c r="E6" s="96" t="s">
        <v>47</v>
      </c>
      <c r="F6" s="95" t="s">
        <v>87</v>
      </c>
      <c r="G6" s="95" t="s">
        <v>86</v>
      </c>
      <c r="H6" s="97" t="s">
        <v>169</v>
      </c>
    </row>
    <row r="7" spans="1:8" s="23" customFormat="1" ht="30.75" customHeight="1" thickTop="1">
      <c r="A7" s="89" t="s">
        <v>48</v>
      </c>
      <c r="B7" s="90">
        <f>SUM(B8:B16)</f>
        <v>211923</v>
      </c>
      <c r="C7" s="90">
        <f>SUM(C8:C16)</f>
        <v>237250</v>
      </c>
      <c r="D7" s="91">
        <f>C7-B7</f>
        <v>25327</v>
      </c>
      <c r="E7" s="92" t="s">
        <v>48</v>
      </c>
      <c r="F7" s="90">
        <f>SUM(F8:F16)</f>
        <v>211923</v>
      </c>
      <c r="G7" s="90">
        <f>SUM(G8:G16)</f>
        <v>237250</v>
      </c>
      <c r="H7" s="93">
        <f>G7-F7</f>
        <v>25327</v>
      </c>
    </row>
    <row r="8" spans="1:8" s="16" customFormat="1" ht="30.75" customHeight="1">
      <c r="A8" s="77" t="s">
        <v>80</v>
      </c>
      <c r="B8" s="130"/>
      <c r="C8" s="130"/>
      <c r="D8" s="82">
        <f aca="true" t="shared" si="0" ref="D8:D16">C8-B8</f>
        <v>0</v>
      </c>
      <c r="E8" s="76" t="s">
        <v>83</v>
      </c>
      <c r="F8" s="53">
        <v>55733</v>
      </c>
      <c r="G8" s="131">
        <v>57333</v>
      </c>
      <c r="H8" s="83">
        <f aca="true" t="shared" si="1" ref="H8:H16">G8-F8</f>
        <v>1600</v>
      </c>
    </row>
    <row r="9" spans="1:8" s="16" customFormat="1" ht="30.75" customHeight="1">
      <c r="A9" s="77" t="s">
        <v>81</v>
      </c>
      <c r="B9" s="130"/>
      <c r="C9" s="130"/>
      <c r="D9" s="82">
        <f t="shared" si="0"/>
        <v>0</v>
      </c>
      <c r="E9" s="76" t="s">
        <v>84</v>
      </c>
      <c r="F9" s="53"/>
      <c r="G9" s="53"/>
      <c r="H9" s="83">
        <f t="shared" si="1"/>
        <v>0</v>
      </c>
    </row>
    <row r="10" spans="1:8" s="16" customFormat="1" ht="30.75" customHeight="1">
      <c r="A10" s="77" t="s">
        <v>111</v>
      </c>
      <c r="B10" s="130"/>
      <c r="C10" s="130"/>
      <c r="D10" s="82">
        <f t="shared" si="0"/>
        <v>0</v>
      </c>
      <c r="E10" s="76" t="s">
        <v>115</v>
      </c>
      <c r="F10" s="53"/>
      <c r="G10" s="53"/>
      <c r="H10" s="83">
        <f t="shared" si="1"/>
        <v>0</v>
      </c>
    </row>
    <row r="11" spans="1:8" s="16" customFormat="1" ht="30.75" customHeight="1">
      <c r="A11" s="118" t="s">
        <v>112</v>
      </c>
      <c r="B11" s="130"/>
      <c r="C11" s="130"/>
      <c r="D11" s="82">
        <f t="shared" si="0"/>
        <v>0</v>
      </c>
      <c r="E11" s="76" t="s">
        <v>121</v>
      </c>
      <c r="F11" s="53"/>
      <c r="G11" s="53"/>
      <c r="H11" s="83">
        <f t="shared" si="1"/>
        <v>0</v>
      </c>
    </row>
    <row r="12" spans="1:8" s="16" customFormat="1" ht="30.75" customHeight="1">
      <c r="A12" s="77" t="s">
        <v>113</v>
      </c>
      <c r="B12" s="130"/>
      <c r="C12" s="130"/>
      <c r="D12" s="82">
        <f t="shared" si="0"/>
        <v>0</v>
      </c>
      <c r="E12" s="76" t="s">
        <v>117</v>
      </c>
      <c r="F12" s="131"/>
      <c r="G12" s="131"/>
      <c r="H12" s="83">
        <f t="shared" si="1"/>
        <v>0</v>
      </c>
    </row>
    <row r="13" spans="1:8" s="16" customFormat="1" ht="30.75" customHeight="1">
      <c r="A13" s="77" t="s">
        <v>114</v>
      </c>
      <c r="B13" s="130">
        <v>163873</v>
      </c>
      <c r="C13" s="130">
        <v>189200</v>
      </c>
      <c r="D13" s="82">
        <f t="shared" si="0"/>
        <v>25327</v>
      </c>
      <c r="E13" s="76" t="s">
        <v>118</v>
      </c>
      <c r="F13" s="131">
        <v>151190</v>
      </c>
      <c r="G13" s="131">
        <v>174917</v>
      </c>
      <c r="H13" s="83">
        <f t="shared" si="1"/>
        <v>23727</v>
      </c>
    </row>
    <row r="14" spans="1:8" s="16" customFormat="1" ht="30.75" customHeight="1">
      <c r="A14" s="77" t="s">
        <v>119</v>
      </c>
      <c r="B14" s="130"/>
      <c r="C14" s="130"/>
      <c r="D14" s="82">
        <f t="shared" si="0"/>
        <v>0</v>
      </c>
      <c r="E14" s="76" t="s">
        <v>116</v>
      </c>
      <c r="F14" s="131"/>
      <c r="G14" s="131"/>
      <c r="H14" s="83">
        <f t="shared" si="1"/>
        <v>0</v>
      </c>
    </row>
    <row r="15" spans="1:8" s="16" customFormat="1" ht="30.75" customHeight="1">
      <c r="A15" s="77" t="s">
        <v>120</v>
      </c>
      <c r="B15" s="130">
        <v>5950</v>
      </c>
      <c r="C15" s="130">
        <v>5950</v>
      </c>
      <c r="D15" s="82">
        <f t="shared" si="0"/>
        <v>0</v>
      </c>
      <c r="E15" s="76" t="s">
        <v>85</v>
      </c>
      <c r="F15" s="131"/>
      <c r="G15" s="131"/>
      <c r="H15" s="83">
        <f t="shared" si="1"/>
        <v>0</v>
      </c>
    </row>
    <row r="16" spans="1:8" ht="30.75" customHeight="1" thickBot="1">
      <c r="A16" s="78" t="s">
        <v>82</v>
      </c>
      <c r="B16" s="132">
        <v>42100</v>
      </c>
      <c r="C16" s="132">
        <v>42100</v>
      </c>
      <c r="D16" s="84">
        <f t="shared" si="0"/>
        <v>0</v>
      </c>
      <c r="E16" s="79" t="s">
        <v>122</v>
      </c>
      <c r="F16" s="132">
        <v>5000</v>
      </c>
      <c r="G16" s="132">
        <v>5000</v>
      </c>
      <c r="H16" s="85">
        <f t="shared" si="1"/>
        <v>0</v>
      </c>
    </row>
  </sheetData>
  <sheetProtection/>
  <mergeCells count="3">
    <mergeCell ref="A5:D5"/>
    <mergeCell ref="E5:H5"/>
    <mergeCell ref="A1:D1"/>
  </mergeCells>
  <printOptions/>
  <pageMargins left="0.7480314960629921" right="0.7480314960629921" top="0.984251968503937" bottom="0.984251968503937" header="0.5118110236220472" footer="0.5118110236220472"/>
  <pageSetup firstPageNumber="23" useFirstPageNumber="1" fitToHeight="0" fitToWidth="1" horizontalDpi="300" verticalDpi="300" orientation="landscape" paperSize="9" scale="97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90" zoomScaleSheetLayoutView="90" zoomScalePageLayoutView="0" workbookViewId="0" topLeftCell="A1">
      <selection activeCell="D1" sqref="D1"/>
    </sheetView>
  </sheetViews>
  <sheetFormatPr defaultColWidth="8.88671875" defaultRowHeight="13.5"/>
  <cols>
    <col min="1" max="3" width="3.77734375" style="24" customWidth="1"/>
    <col min="4" max="4" width="17.21484375" style="24" customWidth="1"/>
    <col min="5" max="5" width="0.671875" style="24" hidden="1" customWidth="1"/>
    <col min="6" max="8" width="15.77734375" style="24" customWidth="1"/>
    <col min="9" max="9" width="40.21484375" style="24" customWidth="1"/>
    <col min="10" max="16384" width="8.88671875" style="24" customWidth="1"/>
  </cols>
  <sheetData>
    <row r="1" spans="1:7" s="26" customFormat="1" ht="30" customHeight="1">
      <c r="A1" s="25"/>
      <c r="B1" s="25" t="s">
        <v>25</v>
      </c>
      <c r="C1" s="25"/>
      <c r="D1" s="25"/>
      <c r="E1" s="25"/>
      <c r="G1" s="25"/>
    </row>
    <row r="2" spans="1:9" ht="15.75" customHeight="1" thickBot="1">
      <c r="A2" s="55"/>
      <c r="B2" s="55"/>
      <c r="C2" s="55"/>
      <c r="D2" s="55"/>
      <c r="E2" s="55"/>
      <c r="F2" s="56"/>
      <c r="G2" s="55"/>
      <c r="H2" s="56"/>
      <c r="I2" s="57" t="s">
        <v>50</v>
      </c>
    </row>
    <row r="3" spans="1:9" s="27" customFormat="1" ht="30" customHeight="1">
      <c r="A3" s="173" t="s">
        <v>51</v>
      </c>
      <c r="B3" s="174"/>
      <c r="C3" s="174"/>
      <c r="D3" s="174"/>
      <c r="E3" s="174"/>
      <c r="F3" s="167" t="s">
        <v>87</v>
      </c>
      <c r="G3" s="185" t="s">
        <v>86</v>
      </c>
      <c r="H3" s="175" t="s">
        <v>170</v>
      </c>
      <c r="I3" s="183" t="s">
        <v>52</v>
      </c>
    </row>
    <row r="4" spans="1:9" s="27" customFormat="1" ht="30" customHeight="1" thickBot="1">
      <c r="A4" s="100" t="s">
        <v>21</v>
      </c>
      <c r="B4" s="101" t="s">
        <v>22</v>
      </c>
      <c r="C4" s="101" t="s">
        <v>23</v>
      </c>
      <c r="D4" s="162" t="s">
        <v>24</v>
      </c>
      <c r="E4" s="163"/>
      <c r="F4" s="168"/>
      <c r="G4" s="186"/>
      <c r="H4" s="176"/>
      <c r="I4" s="184"/>
    </row>
    <row r="5" spans="1:9" s="28" customFormat="1" ht="30" customHeight="1" hidden="1" thickTop="1">
      <c r="A5" s="164" t="s">
        <v>53</v>
      </c>
      <c r="B5" s="165"/>
      <c r="C5" s="165"/>
      <c r="D5" s="165"/>
      <c r="E5" s="166"/>
      <c r="F5" s="98">
        <f>SUM(F6,F11)</f>
        <v>48050</v>
      </c>
      <c r="G5" s="98">
        <f>G6+G11</f>
        <v>48050</v>
      </c>
      <c r="H5" s="133">
        <f>G5-F5</f>
        <v>0</v>
      </c>
      <c r="I5" s="99"/>
    </row>
    <row r="6" spans="1:9" s="28" customFormat="1" ht="30" customHeight="1" hidden="1">
      <c r="A6" s="58"/>
      <c r="B6" s="160" t="s">
        <v>54</v>
      </c>
      <c r="C6" s="171"/>
      <c r="D6" s="171"/>
      <c r="E6" s="60"/>
      <c r="F6" s="69">
        <f>F7+F9</f>
        <v>28050</v>
      </c>
      <c r="G6" s="69">
        <f>G7+G9</f>
        <v>28050</v>
      </c>
      <c r="H6" s="134">
        <f aca="true" t="shared" si="0" ref="H6:H18">G6-F6</f>
        <v>0</v>
      </c>
      <c r="I6" s="86"/>
    </row>
    <row r="7" spans="1:9" s="28" customFormat="1" ht="30" customHeight="1" hidden="1">
      <c r="A7" s="61"/>
      <c r="B7" s="62"/>
      <c r="C7" s="160" t="s">
        <v>158</v>
      </c>
      <c r="D7" s="161"/>
      <c r="E7" s="60"/>
      <c r="F7" s="69">
        <f>F8</f>
        <v>22100</v>
      </c>
      <c r="G7" s="69">
        <f>G8</f>
        <v>22100</v>
      </c>
      <c r="H7" s="134">
        <f t="shared" si="0"/>
        <v>0</v>
      </c>
      <c r="I7" s="86"/>
    </row>
    <row r="8" spans="1:9" s="28" customFormat="1" ht="34.5" customHeight="1" hidden="1">
      <c r="A8" s="61"/>
      <c r="B8" s="63"/>
      <c r="C8" s="64"/>
      <c r="D8" s="181" t="s">
        <v>159</v>
      </c>
      <c r="E8" s="182"/>
      <c r="F8" s="69">
        <v>22100</v>
      </c>
      <c r="G8" s="69">
        <v>22100</v>
      </c>
      <c r="H8" s="134">
        <f t="shared" si="0"/>
        <v>0</v>
      </c>
      <c r="I8" s="86" t="s">
        <v>171</v>
      </c>
    </row>
    <row r="9" spans="1:9" s="28" customFormat="1" ht="30" customHeight="1" hidden="1">
      <c r="A9" s="61"/>
      <c r="B9" s="62"/>
      <c r="C9" s="160" t="s">
        <v>55</v>
      </c>
      <c r="D9" s="161"/>
      <c r="E9" s="60"/>
      <c r="F9" s="69">
        <f>F10</f>
        <v>5950</v>
      </c>
      <c r="G9" s="69">
        <f>G10</f>
        <v>5950</v>
      </c>
      <c r="H9" s="134">
        <f t="shared" si="0"/>
        <v>0</v>
      </c>
      <c r="I9" s="86"/>
    </row>
    <row r="10" spans="1:9" s="28" customFormat="1" ht="34.5" customHeight="1" hidden="1">
      <c r="A10" s="61"/>
      <c r="B10" s="63"/>
      <c r="C10" s="64"/>
      <c r="D10" s="181" t="s">
        <v>56</v>
      </c>
      <c r="E10" s="182"/>
      <c r="F10" s="69">
        <v>5950</v>
      </c>
      <c r="G10" s="69">
        <v>5950</v>
      </c>
      <c r="H10" s="134">
        <f t="shared" si="0"/>
        <v>0</v>
      </c>
      <c r="I10" s="86" t="s">
        <v>172</v>
      </c>
    </row>
    <row r="11" spans="1:9" s="28" customFormat="1" ht="30" customHeight="1" hidden="1">
      <c r="A11" s="61"/>
      <c r="B11" s="160" t="s">
        <v>57</v>
      </c>
      <c r="C11" s="161"/>
      <c r="D11" s="161"/>
      <c r="E11" s="60"/>
      <c r="F11" s="70">
        <f>F12</f>
        <v>20000</v>
      </c>
      <c r="G11" s="70">
        <f>G12</f>
        <v>20000</v>
      </c>
      <c r="H11" s="134">
        <f t="shared" si="0"/>
        <v>0</v>
      </c>
      <c r="I11" s="87"/>
    </row>
    <row r="12" spans="1:9" s="28" customFormat="1" ht="30" customHeight="1" hidden="1">
      <c r="A12" s="61"/>
      <c r="B12" s="65"/>
      <c r="C12" s="160" t="s">
        <v>58</v>
      </c>
      <c r="D12" s="161"/>
      <c r="E12" s="60"/>
      <c r="F12" s="70">
        <f>F13</f>
        <v>20000</v>
      </c>
      <c r="G12" s="70">
        <f>G13</f>
        <v>20000</v>
      </c>
      <c r="H12" s="134">
        <f t="shared" si="0"/>
        <v>0</v>
      </c>
      <c r="I12" s="87"/>
    </row>
    <row r="13" spans="1:9" s="28" customFormat="1" ht="47.25" customHeight="1" hidden="1">
      <c r="A13" s="66"/>
      <c r="B13" s="63"/>
      <c r="C13" s="64"/>
      <c r="D13" s="59" t="s">
        <v>59</v>
      </c>
      <c r="E13" s="60"/>
      <c r="F13" s="70">
        <v>20000</v>
      </c>
      <c r="G13" s="70">
        <v>20000</v>
      </c>
      <c r="H13" s="134">
        <f t="shared" si="0"/>
        <v>0</v>
      </c>
      <c r="I13" s="88" t="s">
        <v>173</v>
      </c>
    </row>
    <row r="14" spans="1:9" s="28" customFormat="1" ht="39.75" customHeight="1" thickTop="1">
      <c r="A14" s="170" t="s">
        <v>60</v>
      </c>
      <c r="B14" s="171"/>
      <c r="C14" s="171"/>
      <c r="D14" s="171"/>
      <c r="E14" s="172"/>
      <c r="F14" s="69">
        <f aca="true" t="shared" si="1" ref="F14:G16">F15</f>
        <v>163873</v>
      </c>
      <c r="G14" s="69">
        <f t="shared" si="1"/>
        <v>189200</v>
      </c>
      <c r="H14" s="134">
        <f t="shared" si="0"/>
        <v>25327</v>
      </c>
      <c r="I14" s="86"/>
    </row>
    <row r="15" spans="1:9" s="28" customFormat="1" ht="39.75" customHeight="1">
      <c r="A15" s="58"/>
      <c r="B15" s="160" t="s">
        <v>61</v>
      </c>
      <c r="C15" s="171"/>
      <c r="D15" s="171"/>
      <c r="E15" s="60"/>
      <c r="F15" s="69">
        <f t="shared" si="1"/>
        <v>163873</v>
      </c>
      <c r="G15" s="69">
        <f t="shared" si="1"/>
        <v>189200</v>
      </c>
      <c r="H15" s="134">
        <f t="shared" si="0"/>
        <v>25327</v>
      </c>
      <c r="I15" s="86"/>
    </row>
    <row r="16" spans="1:9" s="28" customFormat="1" ht="39.75" customHeight="1">
      <c r="A16" s="61"/>
      <c r="B16" s="65"/>
      <c r="C16" s="160" t="s">
        <v>62</v>
      </c>
      <c r="D16" s="171"/>
      <c r="E16" s="67"/>
      <c r="F16" s="71">
        <f t="shared" si="1"/>
        <v>163873</v>
      </c>
      <c r="G16" s="71">
        <f t="shared" si="1"/>
        <v>189200</v>
      </c>
      <c r="H16" s="134">
        <f t="shared" si="0"/>
        <v>25327</v>
      </c>
      <c r="I16" s="88"/>
    </row>
    <row r="17" spans="1:9" s="28" customFormat="1" ht="39.75" customHeight="1" thickBot="1">
      <c r="A17" s="143"/>
      <c r="B17" s="144"/>
      <c r="C17" s="65"/>
      <c r="D17" s="102" t="s">
        <v>63</v>
      </c>
      <c r="E17" s="65"/>
      <c r="F17" s="71">
        <v>163873</v>
      </c>
      <c r="G17" s="71">
        <v>189200</v>
      </c>
      <c r="H17" s="134">
        <f t="shared" si="0"/>
        <v>25327</v>
      </c>
      <c r="I17" s="88" t="s">
        <v>175</v>
      </c>
    </row>
    <row r="18" spans="1:9" s="28" customFormat="1" ht="54.75" customHeight="1" thickBot="1" thickTop="1">
      <c r="A18" s="177" t="s">
        <v>185</v>
      </c>
      <c r="B18" s="178"/>
      <c r="C18" s="178"/>
      <c r="D18" s="178"/>
      <c r="E18" s="179"/>
      <c r="F18" s="135">
        <f>SUM(F5,F14)</f>
        <v>211923</v>
      </c>
      <c r="G18" s="135">
        <f>SUM(G5,G14)</f>
        <v>237250</v>
      </c>
      <c r="H18" s="136">
        <f t="shared" si="0"/>
        <v>25327</v>
      </c>
      <c r="I18" s="137"/>
    </row>
    <row r="19" spans="1:10" s="35" customFormat="1" ht="18.75">
      <c r="A19" s="34"/>
      <c r="B19" s="180"/>
      <c r="C19" s="180"/>
      <c r="D19" s="180"/>
      <c r="E19" s="180"/>
      <c r="F19" s="180"/>
      <c r="G19" s="180"/>
      <c r="H19" s="180"/>
      <c r="I19" s="180"/>
      <c r="J19" s="180"/>
    </row>
    <row r="20" spans="1:10" s="35" customFormat="1" ht="225" customHeight="1">
      <c r="A20" s="34"/>
      <c r="B20" s="169"/>
      <c r="C20" s="169"/>
      <c r="D20" s="169"/>
      <c r="E20" s="169"/>
      <c r="F20" s="169"/>
      <c r="G20" s="169"/>
      <c r="H20" s="169"/>
      <c r="I20" s="169"/>
      <c r="J20" s="169"/>
    </row>
    <row r="21" ht="19.5" customHeight="1"/>
  </sheetData>
  <sheetProtection/>
  <mergeCells count="20">
    <mergeCell ref="A18:E18"/>
    <mergeCell ref="B19:J19"/>
    <mergeCell ref="C9:D9"/>
    <mergeCell ref="D10:E10"/>
    <mergeCell ref="I3:I4"/>
    <mergeCell ref="C12:D12"/>
    <mergeCell ref="B11:D11"/>
    <mergeCell ref="G3:G4"/>
    <mergeCell ref="B6:D6"/>
    <mergeCell ref="D8:E8"/>
    <mergeCell ref="C7:D7"/>
    <mergeCell ref="D4:E4"/>
    <mergeCell ref="A5:E5"/>
    <mergeCell ref="F3:F4"/>
    <mergeCell ref="B20:J20"/>
    <mergeCell ref="A14:E14"/>
    <mergeCell ref="B15:D15"/>
    <mergeCell ref="C16:D16"/>
    <mergeCell ref="A3:E3"/>
    <mergeCell ref="H3:H4"/>
  </mergeCells>
  <printOptions/>
  <pageMargins left="0.7480314960629921" right="0.7480314960629921" top="0.984251968503937" bottom="0.6299212598425197" header="0.5118110236220472" footer="0.3937007874015748"/>
  <pageSetup firstPageNumber="24" useFirstPageNumber="1" fitToHeight="0" fitToWidth="1" horizontalDpi="300" verticalDpi="300" orientation="landscape" paperSize="9" scale="98" r:id="rId1"/>
  <headerFooter alignWithMargins="0">
    <oddHeader>&amp;C-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showGridLines="0" view="pageBreakPreview" zoomScaleNormal="75" zoomScaleSheetLayoutView="100" zoomScalePageLayoutView="0" workbookViewId="0" topLeftCell="A1">
      <selection activeCell="A1" sqref="A1:D1"/>
    </sheetView>
  </sheetViews>
  <sheetFormatPr defaultColWidth="8.88671875" defaultRowHeight="13.5"/>
  <cols>
    <col min="1" max="2" width="3.77734375" style="39" customWidth="1"/>
    <col min="3" max="4" width="4.3359375" style="39" customWidth="1"/>
    <col min="5" max="5" width="3.77734375" style="39" customWidth="1"/>
    <col min="6" max="6" width="4.88671875" style="39" customWidth="1"/>
    <col min="7" max="7" width="2.77734375" style="39" customWidth="1"/>
    <col min="8" max="8" width="3.77734375" style="39" customWidth="1"/>
    <col min="9" max="9" width="5.3359375" style="39" customWidth="1"/>
    <col min="10" max="10" width="4.10546875" style="39" customWidth="1"/>
    <col min="11" max="11" width="3.77734375" style="39" customWidth="1"/>
    <col min="12" max="12" width="4.3359375" style="39" hidden="1" customWidth="1"/>
    <col min="13" max="13" width="4.77734375" style="39" customWidth="1"/>
    <col min="14" max="14" width="9.77734375" style="39" customWidth="1"/>
    <col min="15" max="15" width="8.21484375" style="39" customWidth="1"/>
    <col min="16" max="16" width="4.5546875" style="39" customWidth="1"/>
    <col min="17" max="17" width="4.21484375" style="39" customWidth="1"/>
    <col min="18" max="18" width="2.10546875" style="39" customWidth="1"/>
    <col min="19" max="19" width="5.77734375" style="39" customWidth="1"/>
    <col min="20" max="20" width="4.77734375" style="39" customWidth="1"/>
    <col min="21" max="21" width="3.77734375" style="39" customWidth="1"/>
    <col min="22" max="22" width="3.3359375" style="39" customWidth="1"/>
    <col min="23" max="23" width="4.5546875" style="39" customWidth="1"/>
    <col min="24" max="24" width="0.23046875" style="39" customWidth="1"/>
    <col min="25" max="25" width="5.21484375" style="39" customWidth="1"/>
    <col min="26" max="26" width="3.77734375" style="39" customWidth="1"/>
    <col min="27" max="27" width="5.21484375" style="39" customWidth="1"/>
    <col min="28" max="28" width="2.3359375" style="39" customWidth="1"/>
    <col min="29" max="29" width="0.671875" style="39" customWidth="1"/>
    <col min="30" max="37" width="3.77734375" style="39" customWidth="1"/>
    <col min="38" max="16384" width="8.88671875" style="39" customWidth="1"/>
  </cols>
  <sheetData>
    <row r="1" spans="1:10" ht="19.5">
      <c r="A1" s="220" t="s">
        <v>33</v>
      </c>
      <c r="B1" s="220"/>
      <c r="C1" s="220"/>
      <c r="D1" s="220"/>
      <c r="E1" s="29"/>
      <c r="F1" s="29"/>
      <c r="G1" s="29"/>
      <c r="H1" s="16"/>
      <c r="I1" s="16"/>
      <c r="J1" s="16"/>
    </row>
    <row r="2" spans="1:30" ht="15" thickBot="1">
      <c r="A2" s="224" t="s">
        <v>2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</row>
    <row r="3" spans="1:30" ht="54" customHeight="1" thickBot="1">
      <c r="A3" s="114" t="s">
        <v>92</v>
      </c>
      <c r="B3" s="115" t="s">
        <v>34</v>
      </c>
      <c r="C3" s="115" t="s">
        <v>35</v>
      </c>
      <c r="D3" s="115" t="s">
        <v>36</v>
      </c>
      <c r="E3" s="116" t="s">
        <v>37</v>
      </c>
      <c r="F3" s="193" t="s">
        <v>38</v>
      </c>
      <c r="G3" s="194"/>
      <c r="H3" s="195"/>
      <c r="I3" s="226" t="s">
        <v>1</v>
      </c>
      <c r="J3" s="227"/>
      <c r="K3" s="227"/>
      <c r="L3" s="227"/>
      <c r="M3" s="227"/>
      <c r="N3" s="227"/>
      <c r="O3" s="227"/>
      <c r="P3" s="227"/>
      <c r="Q3" s="227"/>
      <c r="R3" s="228"/>
      <c r="S3" s="193" t="s">
        <v>87</v>
      </c>
      <c r="T3" s="194"/>
      <c r="U3" s="195"/>
      <c r="V3" s="193" t="s">
        <v>93</v>
      </c>
      <c r="W3" s="194"/>
      <c r="X3" s="194"/>
      <c r="Y3" s="195"/>
      <c r="Z3" s="193" t="s">
        <v>40</v>
      </c>
      <c r="AA3" s="194"/>
      <c r="AB3" s="194"/>
      <c r="AC3" s="194"/>
      <c r="AD3" s="225"/>
    </row>
    <row r="4" spans="1:30" ht="24.75" customHeight="1">
      <c r="A4" s="221" t="s">
        <v>127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3"/>
      <c r="S4" s="196">
        <f>S5</f>
        <v>211923</v>
      </c>
      <c r="T4" s="197"/>
      <c r="U4" s="198"/>
      <c r="V4" s="196">
        <f>V5</f>
        <v>237250</v>
      </c>
      <c r="W4" s="197"/>
      <c r="X4" s="197"/>
      <c r="Y4" s="198"/>
      <c r="Z4" s="229">
        <f>V4-S4</f>
        <v>25327</v>
      </c>
      <c r="AA4" s="230"/>
      <c r="AB4" s="230"/>
      <c r="AC4" s="230"/>
      <c r="AD4" s="231"/>
    </row>
    <row r="5" spans="1:30" ht="24.75" customHeight="1">
      <c r="A5" s="40"/>
      <c r="B5" s="202" t="s">
        <v>128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4"/>
      <c r="S5" s="190">
        <f>S6+S37</f>
        <v>211923</v>
      </c>
      <c r="T5" s="191"/>
      <c r="U5" s="192"/>
      <c r="V5" s="190">
        <f>V6+V37</f>
        <v>237250</v>
      </c>
      <c r="W5" s="191"/>
      <c r="X5" s="191"/>
      <c r="Y5" s="192"/>
      <c r="Z5" s="217">
        <f aca="true" t="shared" si="0" ref="Z5:Z43">V5-S5</f>
        <v>25327</v>
      </c>
      <c r="AA5" s="218"/>
      <c r="AB5" s="218"/>
      <c r="AC5" s="218"/>
      <c r="AD5" s="219"/>
    </row>
    <row r="6" spans="1:30" ht="24.75" customHeight="1">
      <c r="A6" s="41"/>
      <c r="B6" s="42"/>
      <c r="C6" s="202" t="s">
        <v>129</v>
      </c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4"/>
      <c r="S6" s="190">
        <f>S7</f>
        <v>60733</v>
      </c>
      <c r="T6" s="191"/>
      <c r="U6" s="192"/>
      <c r="V6" s="190">
        <f>V7</f>
        <v>62333</v>
      </c>
      <c r="W6" s="191"/>
      <c r="X6" s="191"/>
      <c r="Y6" s="192"/>
      <c r="Z6" s="217">
        <f t="shared" si="0"/>
        <v>1600</v>
      </c>
      <c r="AA6" s="218"/>
      <c r="AB6" s="218"/>
      <c r="AC6" s="218"/>
      <c r="AD6" s="219"/>
    </row>
    <row r="7" spans="1:30" ht="27.75" customHeight="1">
      <c r="A7" s="41"/>
      <c r="B7" s="43"/>
      <c r="C7" s="42"/>
      <c r="D7" s="202" t="s">
        <v>130</v>
      </c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190">
        <f>S8+S15+S21+S25</f>
        <v>60733</v>
      </c>
      <c r="T7" s="191"/>
      <c r="U7" s="192"/>
      <c r="V7" s="190">
        <f>V8+V15+V21+V25</f>
        <v>62333</v>
      </c>
      <c r="W7" s="191"/>
      <c r="X7" s="191"/>
      <c r="Y7" s="192"/>
      <c r="Z7" s="217">
        <f t="shared" si="0"/>
        <v>1600</v>
      </c>
      <c r="AA7" s="218"/>
      <c r="AB7" s="218"/>
      <c r="AC7" s="218"/>
      <c r="AD7" s="219"/>
    </row>
    <row r="8" spans="1:30" ht="27.75" customHeight="1" hidden="1">
      <c r="A8" s="41"/>
      <c r="B8" s="43"/>
      <c r="C8" s="43"/>
      <c r="D8" s="42"/>
      <c r="E8" s="202" t="s">
        <v>131</v>
      </c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4"/>
      <c r="S8" s="190">
        <f>SUM(S11:U14)</f>
        <v>16077</v>
      </c>
      <c r="T8" s="191"/>
      <c r="U8" s="192"/>
      <c r="V8" s="190">
        <f>SUM(V11:Y14)</f>
        <v>16077</v>
      </c>
      <c r="W8" s="191"/>
      <c r="X8" s="191"/>
      <c r="Y8" s="192"/>
      <c r="Z8" s="217">
        <f t="shared" si="0"/>
        <v>0</v>
      </c>
      <c r="AA8" s="218"/>
      <c r="AB8" s="218"/>
      <c r="AC8" s="218"/>
      <c r="AD8" s="219"/>
    </row>
    <row r="9" spans="1:30" ht="24" customHeight="1" hidden="1">
      <c r="A9" s="41"/>
      <c r="B9" s="43"/>
      <c r="C9" s="43"/>
      <c r="D9" s="43"/>
      <c r="E9" s="44"/>
      <c r="F9" s="202" t="s">
        <v>39</v>
      </c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4"/>
      <c r="S9" s="190">
        <f>SUM(S11:U14)</f>
        <v>16077</v>
      </c>
      <c r="T9" s="191"/>
      <c r="U9" s="192"/>
      <c r="V9" s="190">
        <f>SUM(V11:Y14)</f>
        <v>16077</v>
      </c>
      <c r="W9" s="191"/>
      <c r="X9" s="191"/>
      <c r="Y9" s="192"/>
      <c r="Z9" s="217">
        <f t="shared" si="0"/>
        <v>0</v>
      </c>
      <c r="AA9" s="218"/>
      <c r="AB9" s="218"/>
      <c r="AC9" s="218"/>
      <c r="AD9" s="219"/>
    </row>
    <row r="10" spans="1:30" ht="24" customHeight="1" hidden="1">
      <c r="A10" s="41"/>
      <c r="B10" s="43"/>
      <c r="C10" s="43"/>
      <c r="D10" s="43"/>
      <c r="E10" s="232"/>
      <c r="F10" s="202" t="s">
        <v>141</v>
      </c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4"/>
      <c r="S10" s="190">
        <f>SUM(S11:U14)</f>
        <v>16077</v>
      </c>
      <c r="T10" s="191"/>
      <c r="U10" s="192"/>
      <c r="V10" s="190">
        <f>SUM(V11:Y14)</f>
        <v>16077</v>
      </c>
      <c r="W10" s="191"/>
      <c r="X10" s="191"/>
      <c r="Y10" s="192"/>
      <c r="Z10" s="217">
        <f t="shared" si="0"/>
        <v>0</v>
      </c>
      <c r="AA10" s="218"/>
      <c r="AB10" s="218"/>
      <c r="AC10" s="218"/>
      <c r="AD10" s="219"/>
    </row>
    <row r="11" spans="1:30" ht="27.75" customHeight="1" hidden="1">
      <c r="A11" s="41"/>
      <c r="B11" s="43"/>
      <c r="C11" s="46"/>
      <c r="D11" s="43"/>
      <c r="E11" s="232"/>
      <c r="F11" s="208"/>
      <c r="G11" s="209"/>
      <c r="H11" s="210"/>
      <c r="I11" s="202" t="s">
        <v>142</v>
      </c>
      <c r="J11" s="203"/>
      <c r="K11" s="203"/>
      <c r="L11" s="203"/>
      <c r="M11" s="203"/>
      <c r="N11" s="203"/>
      <c r="O11" s="203"/>
      <c r="P11" s="203"/>
      <c r="Q11" s="203"/>
      <c r="R11" s="204"/>
      <c r="S11" s="190">
        <v>1100</v>
      </c>
      <c r="T11" s="191"/>
      <c r="U11" s="192"/>
      <c r="V11" s="190">
        <v>1100</v>
      </c>
      <c r="W11" s="191"/>
      <c r="X11" s="191"/>
      <c r="Y11" s="192"/>
      <c r="Z11" s="217">
        <f t="shared" si="0"/>
        <v>0</v>
      </c>
      <c r="AA11" s="218"/>
      <c r="AB11" s="218"/>
      <c r="AC11" s="218"/>
      <c r="AD11" s="219"/>
    </row>
    <row r="12" spans="1:30" ht="27.75" customHeight="1" hidden="1">
      <c r="A12" s="41"/>
      <c r="B12" s="43"/>
      <c r="C12" s="46"/>
      <c r="D12" s="43"/>
      <c r="E12" s="232"/>
      <c r="F12" s="119"/>
      <c r="G12" s="120"/>
      <c r="H12" s="121"/>
      <c r="I12" s="202" t="s">
        <v>143</v>
      </c>
      <c r="J12" s="203"/>
      <c r="K12" s="203"/>
      <c r="L12" s="203"/>
      <c r="M12" s="203"/>
      <c r="N12" s="203"/>
      <c r="O12" s="203"/>
      <c r="P12" s="203"/>
      <c r="Q12" s="203"/>
      <c r="R12" s="204"/>
      <c r="S12" s="190">
        <v>2750</v>
      </c>
      <c r="T12" s="191"/>
      <c r="U12" s="192"/>
      <c r="V12" s="190">
        <v>2750</v>
      </c>
      <c r="W12" s="191"/>
      <c r="X12" s="191"/>
      <c r="Y12" s="192"/>
      <c r="Z12" s="217">
        <f t="shared" si="0"/>
        <v>0</v>
      </c>
      <c r="AA12" s="218"/>
      <c r="AB12" s="218"/>
      <c r="AC12" s="218"/>
      <c r="AD12" s="219"/>
    </row>
    <row r="13" spans="1:30" ht="27.75" customHeight="1" hidden="1">
      <c r="A13" s="41"/>
      <c r="B13" s="43"/>
      <c r="C13" s="46"/>
      <c r="D13" s="43"/>
      <c r="E13" s="232"/>
      <c r="F13" s="119"/>
      <c r="G13" s="120"/>
      <c r="H13" s="121"/>
      <c r="I13" s="202" t="s">
        <v>144</v>
      </c>
      <c r="J13" s="203"/>
      <c r="K13" s="203"/>
      <c r="L13" s="203"/>
      <c r="M13" s="203"/>
      <c r="N13" s="203"/>
      <c r="O13" s="203"/>
      <c r="P13" s="203"/>
      <c r="Q13" s="203"/>
      <c r="R13" s="204"/>
      <c r="S13" s="190">
        <v>10044</v>
      </c>
      <c r="T13" s="191"/>
      <c r="U13" s="192"/>
      <c r="V13" s="190">
        <v>10044</v>
      </c>
      <c r="W13" s="191"/>
      <c r="X13" s="191"/>
      <c r="Y13" s="192"/>
      <c r="Z13" s="217">
        <f t="shared" si="0"/>
        <v>0</v>
      </c>
      <c r="AA13" s="218"/>
      <c r="AB13" s="218"/>
      <c r="AC13" s="218"/>
      <c r="AD13" s="219"/>
    </row>
    <row r="14" spans="1:30" ht="27.75" customHeight="1" hidden="1">
      <c r="A14" s="41"/>
      <c r="B14" s="43"/>
      <c r="C14" s="46"/>
      <c r="D14" s="43"/>
      <c r="E14" s="232"/>
      <c r="F14" s="208"/>
      <c r="G14" s="209"/>
      <c r="H14" s="210"/>
      <c r="I14" s="202" t="s">
        <v>145</v>
      </c>
      <c r="J14" s="203"/>
      <c r="K14" s="203"/>
      <c r="L14" s="203"/>
      <c r="M14" s="203"/>
      <c r="N14" s="203"/>
      <c r="O14" s="203"/>
      <c r="P14" s="203"/>
      <c r="Q14" s="203"/>
      <c r="R14" s="204"/>
      <c r="S14" s="190">
        <v>2183</v>
      </c>
      <c r="T14" s="191"/>
      <c r="U14" s="192"/>
      <c r="V14" s="190">
        <v>2183</v>
      </c>
      <c r="W14" s="191"/>
      <c r="X14" s="191"/>
      <c r="Y14" s="192"/>
      <c r="Z14" s="217">
        <f t="shared" si="0"/>
        <v>0</v>
      </c>
      <c r="AA14" s="218"/>
      <c r="AB14" s="218"/>
      <c r="AC14" s="218"/>
      <c r="AD14" s="219"/>
    </row>
    <row r="15" spans="1:30" ht="24" customHeight="1" hidden="1" thickBot="1">
      <c r="A15" s="48"/>
      <c r="B15" s="49"/>
      <c r="C15" s="49"/>
      <c r="D15" s="117"/>
      <c r="E15" s="199" t="s">
        <v>139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1"/>
      <c r="S15" s="205">
        <f>SUM(S18:U20)</f>
        <v>12456</v>
      </c>
      <c r="T15" s="206"/>
      <c r="U15" s="207"/>
      <c r="V15" s="205">
        <f>SUM(V18:Y20)</f>
        <v>12456</v>
      </c>
      <c r="W15" s="206"/>
      <c r="X15" s="206"/>
      <c r="Y15" s="207"/>
      <c r="Z15" s="217">
        <f t="shared" si="0"/>
        <v>0</v>
      </c>
      <c r="AA15" s="218"/>
      <c r="AB15" s="218"/>
      <c r="AC15" s="218"/>
      <c r="AD15" s="219"/>
    </row>
    <row r="16" spans="1:30" ht="27.75" customHeight="1" hidden="1" thickBot="1">
      <c r="A16" s="41"/>
      <c r="B16" s="43"/>
      <c r="C16" s="46"/>
      <c r="D16" s="43"/>
      <c r="E16" s="122"/>
      <c r="F16" s="233" t="s">
        <v>39</v>
      </c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3"/>
      <c r="S16" s="190">
        <f>SUM(S18:U20)</f>
        <v>12456</v>
      </c>
      <c r="T16" s="191"/>
      <c r="U16" s="192"/>
      <c r="V16" s="190">
        <f>SUM(V18:Y20)</f>
        <v>12456</v>
      </c>
      <c r="W16" s="191"/>
      <c r="X16" s="191"/>
      <c r="Y16" s="192"/>
      <c r="Z16" s="217">
        <f t="shared" si="0"/>
        <v>0</v>
      </c>
      <c r="AA16" s="218"/>
      <c r="AB16" s="218"/>
      <c r="AC16" s="218"/>
      <c r="AD16" s="219"/>
    </row>
    <row r="17" spans="1:30" ht="24" customHeight="1" hidden="1">
      <c r="A17" s="41"/>
      <c r="B17" s="43"/>
      <c r="C17" s="43"/>
      <c r="D17" s="43"/>
      <c r="E17" s="123"/>
      <c r="F17" s="202" t="s">
        <v>140</v>
      </c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4"/>
      <c r="S17" s="190">
        <f>SUM(S18:U20)</f>
        <v>12456</v>
      </c>
      <c r="T17" s="191"/>
      <c r="U17" s="192"/>
      <c r="V17" s="190">
        <f>SUM(V18:Y20)</f>
        <v>12456</v>
      </c>
      <c r="W17" s="191"/>
      <c r="X17" s="191"/>
      <c r="Y17" s="192"/>
      <c r="Z17" s="217">
        <f t="shared" si="0"/>
        <v>0</v>
      </c>
      <c r="AA17" s="218"/>
      <c r="AB17" s="218"/>
      <c r="AC17" s="218"/>
      <c r="AD17" s="219"/>
    </row>
    <row r="18" spans="1:30" ht="27.75" customHeight="1" hidden="1">
      <c r="A18" s="41"/>
      <c r="B18" s="43"/>
      <c r="C18" s="46"/>
      <c r="D18" s="43"/>
      <c r="E18" s="124"/>
      <c r="F18" s="208"/>
      <c r="G18" s="209"/>
      <c r="H18" s="210"/>
      <c r="I18" s="202" t="s">
        <v>146</v>
      </c>
      <c r="J18" s="203"/>
      <c r="K18" s="203"/>
      <c r="L18" s="203"/>
      <c r="M18" s="203"/>
      <c r="N18" s="203"/>
      <c r="O18" s="203"/>
      <c r="P18" s="203"/>
      <c r="Q18" s="203"/>
      <c r="R18" s="204"/>
      <c r="S18" s="190">
        <v>7700</v>
      </c>
      <c r="T18" s="191"/>
      <c r="U18" s="192"/>
      <c r="V18" s="190">
        <v>7700</v>
      </c>
      <c r="W18" s="191"/>
      <c r="X18" s="191"/>
      <c r="Y18" s="192"/>
      <c r="Z18" s="217">
        <f t="shared" si="0"/>
        <v>0</v>
      </c>
      <c r="AA18" s="218"/>
      <c r="AB18" s="218"/>
      <c r="AC18" s="218"/>
      <c r="AD18" s="219"/>
    </row>
    <row r="19" spans="1:30" ht="27.75" customHeight="1" hidden="1">
      <c r="A19" s="41"/>
      <c r="B19" s="43"/>
      <c r="C19" s="46"/>
      <c r="D19" s="43"/>
      <c r="E19" s="124"/>
      <c r="F19" s="119"/>
      <c r="G19" s="120"/>
      <c r="H19" s="121"/>
      <c r="I19" s="202" t="s">
        <v>147</v>
      </c>
      <c r="J19" s="203"/>
      <c r="K19" s="203"/>
      <c r="L19" s="203"/>
      <c r="M19" s="203"/>
      <c r="N19" s="203"/>
      <c r="O19" s="203"/>
      <c r="P19" s="203"/>
      <c r="Q19" s="203"/>
      <c r="R19" s="204"/>
      <c r="S19" s="190">
        <v>4356</v>
      </c>
      <c r="T19" s="191"/>
      <c r="U19" s="192"/>
      <c r="V19" s="190">
        <v>4356</v>
      </c>
      <c r="W19" s="191"/>
      <c r="X19" s="191"/>
      <c r="Y19" s="192"/>
      <c r="Z19" s="217">
        <f t="shared" si="0"/>
        <v>0</v>
      </c>
      <c r="AA19" s="218"/>
      <c r="AB19" s="218"/>
      <c r="AC19" s="218"/>
      <c r="AD19" s="219"/>
    </row>
    <row r="20" spans="1:30" ht="27.75" customHeight="1" hidden="1">
      <c r="A20" s="41"/>
      <c r="B20" s="43"/>
      <c r="C20" s="46"/>
      <c r="D20" s="43"/>
      <c r="E20" s="124"/>
      <c r="F20" s="119"/>
      <c r="G20" s="120"/>
      <c r="H20" s="121"/>
      <c r="I20" s="202" t="s">
        <v>157</v>
      </c>
      <c r="J20" s="203"/>
      <c r="K20" s="203"/>
      <c r="L20" s="203"/>
      <c r="M20" s="203"/>
      <c r="N20" s="203"/>
      <c r="O20" s="203"/>
      <c r="P20" s="203"/>
      <c r="Q20" s="203"/>
      <c r="R20" s="204"/>
      <c r="S20" s="190">
        <v>400</v>
      </c>
      <c r="T20" s="191"/>
      <c r="U20" s="192"/>
      <c r="V20" s="190">
        <v>400</v>
      </c>
      <c r="W20" s="191"/>
      <c r="X20" s="191"/>
      <c r="Y20" s="192"/>
      <c r="Z20" s="217">
        <f>V20-S20</f>
        <v>0</v>
      </c>
      <c r="AA20" s="218"/>
      <c r="AB20" s="218"/>
      <c r="AC20" s="218"/>
      <c r="AD20" s="219"/>
    </row>
    <row r="21" spans="1:30" ht="24" customHeight="1" hidden="1">
      <c r="A21" s="41"/>
      <c r="B21" s="43"/>
      <c r="C21" s="43"/>
      <c r="D21" s="42"/>
      <c r="E21" s="202" t="s">
        <v>132</v>
      </c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4"/>
      <c r="S21" s="190">
        <f>S24</f>
        <v>9900</v>
      </c>
      <c r="T21" s="191"/>
      <c r="U21" s="192"/>
      <c r="V21" s="190">
        <f>V24</f>
        <v>9900</v>
      </c>
      <c r="W21" s="191"/>
      <c r="X21" s="191"/>
      <c r="Y21" s="192"/>
      <c r="Z21" s="217">
        <f t="shared" si="0"/>
        <v>0</v>
      </c>
      <c r="AA21" s="218"/>
      <c r="AB21" s="218"/>
      <c r="AC21" s="218"/>
      <c r="AD21" s="219"/>
    </row>
    <row r="22" spans="1:30" ht="24" customHeight="1" hidden="1">
      <c r="A22" s="41"/>
      <c r="B22" s="43"/>
      <c r="C22" s="43"/>
      <c r="D22" s="43"/>
      <c r="E22" s="44"/>
      <c r="F22" s="202" t="s">
        <v>39</v>
      </c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4"/>
      <c r="S22" s="190">
        <f>S23</f>
        <v>9900</v>
      </c>
      <c r="T22" s="191"/>
      <c r="U22" s="192"/>
      <c r="V22" s="190">
        <f>V24</f>
        <v>9900</v>
      </c>
      <c r="W22" s="191"/>
      <c r="X22" s="191"/>
      <c r="Y22" s="192"/>
      <c r="Z22" s="217">
        <f t="shared" si="0"/>
        <v>0</v>
      </c>
      <c r="AA22" s="218"/>
      <c r="AB22" s="218"/>
      <c r="AC22" s="218"/>
      <c r="AD22" s="219"/>
    </row>
    <row r="23" spans="1:30" ht="24" customHeight="1" hidden="1">
      <c r="A23" s="41"/>
      <c r="B23" s="43"/>
      <c r="C23" s="43"/>
      <c r="D23" s="43"/>
      <c r="E23" s="45"/>
      <c r="F23" s="202" t="s">
        <v>141</v>
      </c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4"/>
      <c r="S23" s="190">
        <f>S24</f>
        <v>9900</v>
      </c>
      <c r="T23" s="191"/>
      <c r="U23" s="192"/>
      <c r="V23" s="190">
        <f>V24</f>
        <v>9900</v>
      </c>
      <c r="W23" s="191"/>
      <c r="X23" s="191"/>
      <c r="Y23" s="192"/>
      <c r="Z23" s="217">
        <f t="shared" si="0"/>
        <v>0</v>
      </c>
      <c r="AA23" s="218"/>
      <c r="AB23" s="218"/>
      <c r="AC23" s="218"/>
      <c r="AD23" s="219"/>
    </row>
    <row r="24" spans="1:30" ht="27.75" customHeight="1" hidden="1">
      <c r="A24" s="41"/>
      <c r="B24" s="43"/>
      <c r="C24" s="46"/>
      <c r="D24" s="43"/>
      <c r="E24" s="47"/>
      <c r="F24" s="208"/>
      <c r="G24" s="209"/>
      <c r="H24" s="210"/>
      <c r="I24" s="202" t="s">
        <v>148</v>
      </c>
      <c r="J24" s="203"/>
      <c r="K24" s="203"/>
      <c r="L24" s="203"/>
      <c r="M24" s="203"/>
      <c r="N24" s="203"/>
      <c r="O24" s="203"/>
      <c r="P24" s="203"/>
      <c r="Q24" s="203"/>
      <c r="R24" s="204"/>
      <c r="S24" s="190">
        <v>9900</v>
      </c>
      <c r="T24" s="191"/>
      <c r="U24" s="192"/>
      <c r="V24" s="190">
        <v>9900</v>
      </c>
      <c r="W24" s="191"/>
      <c r="X24" s="191"/>
      <c r="Y24" s="192"/>
      <c r="Z24" s="217">
        <f t="shared" si="0"/>
        <v>0</v>
      </c>
      <c r="AA24" s="218"/>
      <c r="AB24" s="218"/>
      <c r="AC24" s="218"/>
      <c r="AD24" s="219"/>
    </row>
    <row r="25" spans="1:30" ht="24" customHeight="1">
      <c r="A25" s="41"/>
      <c r="B25" s="43"/>
      <c r="C25" s="43"/>
      <c r="D25" s="42"/>
      <c r="E25" s="202" t="s">
        <v>133</v>
      </c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4"/>
      <c r="S25" s="190">
        <f>S26+S30+S34</f>
        <v>22300</v>
      </c>
      <c r="T25" s="191"/>
      <c r="U25" s="192"/>
      <c r="V25" s="190">
        <f>V26+V30+V34</f>
        <v>23900</v>
      </c>
      <c r="W25" s="191"/>
      <c r="X25" s="191"/>
      <c r="Y25" s="192"/>
      <c r="Z25" s="217">
        <f t="shared" si="0"/>
        <v>1600</v>
      </c>
      <c r="AA25" s="218"/>
      <c r="AB25" s="218"/>
      <c r="AC25" s="218"/>
      <c r="AD25" s="219"/>
    </row>
    <row r="26" spans="1:30" ht="24" customHeight="1" hidden="1">
      <c r="A26" s="41"/>
      <c r="B26" s="43"/>
      <c r="C26" s="43"/>
      <c r="D26" s="43"/>
      <c r="E26" s="44"/>
      <c r="F26" s="202" t="s">
        <v>39</v>
      </c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4"/>
      <c r="S26" s="190">
        <f>SUM(S28:U29)</f>
        <v>12000</v>
      </c>
      <c r="T26" s="191"/>
      <c r="U26" s="192"/>
      <c r="V26" s="190">
        <f>SUM(V28:Y29)</f>
        <v>12000</v>
      </c>
      <c r="W26" s="191"/>
      <c r="X26" s="191"/>
      <c r="Y26" s="192"/>
      <c r="Z26" s="217">
        <f t="shared" si="0"/>
        <v>0</v>
      </c>
      <c r="AA26" s="218"/>
      <c r="AB26" s="218"/>
      <c r="AC26" s="218"/>
      <c r="AD26" s="219"/>
    </row>
    <row r="27" spans="1:30" ht="24" customHeight="1" hidden="1">
      <c r="A27" s="41"/>
      <c r="B27" s="43"/>
      <c r="C27" s="43"/>
      <c r="D27" s="43"/>
      <c r="E27" s="45"/>
      <c r="F27" s="202" t="s">
        <v>141</v>
      </c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4"/>
      <c r="S27" s="190">
        <f>SUM(S28:U29)</f>
        <v>12000</v>
      </c>
      <c r="T27" s="191"/>
      <c r="U27" s="192"/>
      <c r="V27" s="190">
        <f>SUM(V28:Y29)</f>
        <v>12000</v>
      </c>
      <c r="W27" s="191"/>
      <c r="X27" s="191"/>
      <c r="Y27" s="192"/>
      <c r="Z27" s="217">
        <f t="shared" si="0"/>
        <v>0</v>
      </c>
      <c r="AA27" s="218"/>
      <c r="AB27" s="218"/>
      <c r="AC27" s="218"/>
      <c r="AD27" s="219"/>
    </row>
    <row r="28" spans="1:30" ht="27.75" customHeight="1" hidden="1">
      <c r="A28" s="41"/>
      <c r="B28" s="43"/>
      <c r="C28" s="46"/>
      <c r="D28" s="43"/>
      <c r="E28" s="47"/>
      <c r="F28" s="208"/>
      <c r="G28" s="209"/>
      <c r="H28" s="210"/>
      <c r="I28" s="202" t="s">
        <v>149</v>
      </c>
      <c r="J28" s="203"/>
      <c r="K28" s="203"/>
      <c r="L28" s="203"/>
      <c r="M28" s="203"/>
      <c r="N28" s="203"/>
      <c r="O28" s="203"/>
      <c r="P28" s="203"/>
      <c r="Q28" s="203"/>
      <c r="R28" s="204"/>
      <c r="S28" s="190">
        <v>6000</v>
      </c>
      <c r="T28" s="191"/>
      <c r="U28" s="192"/>
      <c r="V28" s="190">
        <v>6000</v>
      </c>
      <c r="W28" s="191"/>
      <c r="X28" s="191"/>
      <c r="Y28" s="192"/>
      <c r="Z28" s="217">
        <f t="shared" si="0"/>
        <v>0</v>
      </c>
      <c r="AA28" s="218"/>
      <c r="AB28" s="218"/>
      <c r="AC28" s="218"/>
      <c r="AD28" s="219"/>
    </row>
    <row r="29" spans="1:30" ht="27.75" customHeight="1" hidden="1">
      <c r="A29" s="41"/>
      <c r="B29" s="43"/>
      <c r="C29" s="46"/>
      <c r="D29" s="43"/>
      <c r="E29" s="47"/>
      <c r="F29" s="208"/>
      <c r="G29" s="209"/>
      <c r="H29" s="210"/>
      <c r="I29" s="202" t="s">
        <v>150</v>
      </c>
      <c r="J29" s="203"/>
      <c r="K29" s="203"/>
      <c r="L29" s="203"/>
      <c r="M29" s="203"/>
      <c r="N29" s="203"/>
      <c r="O29" s="203"/>
      <c r="P29" s="203"/>
      <c r="Q29" s="203"/>
      <c r="R29" s="204"/>
      <c r="S29" s="190">
        <v>6000</v>
      </c>
      <c r="T29" s="191"/>
      <c r="U29" s="192"/>
      <c r="V29" s="190">
        <v>6000</v>
      </c>
      <c r="W29" s="191"/>
      <c r="X29" s="191"/>
      <c r="Y29" s="192"/>
      <c r="Z29" s="217">
        <f t="shared" si="0"/>
        <v>0</v>
      </c>
      <c r="AA29" s="218"/>
      <c r="AB29" s="218"/>
      <c r="AC29" s="218"/>
      <c r="AD29" s="219"/>
    </row>
    <row r="30" spans="1:30" ht="24" customHeight="1">
      <c r="A30" s="41"/>
      <c r="B30" s="43"/>
      <c r="C30" s="43"/>
      <c r="D30" s="43"/>
      <c r="E30" s="44"/>
      <c r="F30" s="202" t="s">
        <v>134</v>
      </c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4"/>
      <c r="S30" s="190">
        <f>SUM(S32:U33)</f>
        <v>5300</v>
      </c>
      <c r="T30" s="191"/>
      <c r="U30" s="192"/>
      <c r="V30" s="190">
        <f>SUM(V32:Y33)</f>
        <v>6900</v>
      </c>
      <c r="W30" s="191"/>
      <c r="X30" s="191"/>
      <c r="Y30" s="192"/>
      <c r="Z30" s="217">
        <f t="shared" si="0"/>
        <v>1600</v>
      </c>
      <c r="AA30" s="218"/>
      <c r="AB30" s="218"/>
      <c r="AC30" s="218"/>
      <c r="AD30" s="219"/>
    </row>
    <row r="31" spans="1:30" ht="24" customHeight="1">
      <c r="A31" s="41"/>
      <c r="B31" s="43"/>
      <c r="C31" s="43"/>
      <c r="D31" s="43"/>
      <c r="E31" s="45"/>
      <c r="F31" s="202" t="s">
        <v>151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4"/>
      <c r="S31" s="190">
        <f>SUM(S32:U33)</f>
        <v>5300</v>
      </c>
      <c r="T31" s="191"/>
      <c r="U31" s="192"/>
      <c r="V31" s="190">
        <f>SUM(V32:Y33)</f>
        <v>6900</v>
      </c>
      <c r="W31" s="191"/>
      <c r="X31" s="191"/>
      <c r="Y31" s="192"/>
      <c r="Z31" s="217">
        <f t="shared" si="0"/>
        <v>1600</v>
      </c>
      <c r="AA31" s="218"/>
      <c r="AB31" s="218"/>
      <c r="AC31" s="218"/>
      <c r="AD31" s="219"/>
    </row>
    <row r="32" spans="1:30" ht="27.75" customHeight="1" hidden="1">
      <c r="A32" s="41"/>
      <c r="B32" s="43"/>
      <c r="C32" s="46"/>
      <c r="D32" s="43"/>
      <c r="E32" s="47"/>
      <c r="F32" s="208"/>
      <c r="G32" s="209"/>
      <c r="H32" s="210"/>
      <c r="I32" s="202" t="s">
        <v>152</v>
      </c>
      <c r="J32" s="203"/>
      <c r="K32" s="203"/>
      <c r="L32" s="203"/>
      <c r="M32" s="203"/>
      <c r="N32" s="203"/>
      <c r="O32" s="203"/>
      <c r="P32" s="203"/>
      <c r="Q32" s="203"/>
      <c r="R32" s="204"/>
      <c r="S32" s="190">
        <v>500</v>
      </c>
      <c r="T32" s="191"/>
      <c r="U32" s="192"/>
      <c r="V32" s="190">
        <v>500</v>
      </c>
      <c r="W32" s="191"/>
      <c r="X32" s="191"/>
      <c r="Y32" s="192"/>
      <c r="Z32" s="217">
        <f t="shared" si="0"/>
        <v>0</v>
      </c>
      <c r="AA32" s="218"/>
      <c r="AB32" s="218"/>
      <c r="AC32" s="218"/>
      <c r="AD32" s="219"/>
    </row>
    <row r="33" spans="1:30" ht="36" customHeight="1">
      <c r="A33" s="41"/>
      <c r="B33" s="43"/>
      <c r="C33" s="46"/>
      <c r="D33" s="43"/>
      <c r="E33" s="47"/>
      <c r="F33" s="208"/>
      <c r="G33" s="209"/>
      <c r="H33" s="210"/>
      <c r="I33" s="202" t="s">
        <v>176</v>
      </c>
      <c r="J33" s="203"/>
      <c r="K33" s="203"/>
      <c r="L33" s="203"/>
      <c r="M33" s="203"/>
      <c r="N33" s="203"/>
      <c r="O33" s="203"/>
      <c r="P33" s="203"/>
      <c r="Q33" s="203"/>
      <c r="R33" s="204"/>
      <c r="S33" s="190">
        <v>4800</v>
      </c>
      <c r="T33" s="191"/>
      <c r="U33" s="192"/>
      <c r="V33" s="190">
        <v>6400</v>
      </c>
      <c r="W33" s="191"/>
      <c r="X33" s="191"/>
      <c r="Y33" s="192"/>
      <c r="Z33" s="217">
        <f t="shared" si="0"/>
        <v>1600</v>
      </c>
      <c r="AA33" s="218"/>
      <c r="AB33" s="218"/>
      <c r="AC33" s="218"/>
      <c r="AD33" s="219"/>
    </row>
    <row r="34" spans="1:30" ht="24" customHeight="1" hidden="1">
      <c r="A34" s="41"/>
      <c r="B34" s="43"/>
      <c r="C34" s="43"/>
      <c r="D34" s="43"/>
      <c r="E34" s="44"/>
      <c r="F34" s="202" t="s">
        <v>135</v>
      </c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4"/>
      <c r="S34" s="190">
        <f>SUM(S36)</f>
        <v>5000</v>
      </c>
      <c r="T34" s="191"/>
      <c r="U34" s="192"/>
      <c r="V34" s="190">
        <f>SUM(V35)</f>
        <v>5000</v>
      </c>
      <c r="W34" s="191"/>
      <c r="X34" s="191"/>
      <c r="Y34" s="192"/>
      <c r="Z34" s="217">
        <f t="shared" si="0"/>
        <v>0</v>
      </c>
      <c r="AA34" s="218"/>
      <c r="AB34" s="218"/>
      <c r="AC34" s="218"/>
      <c r="AD34" s="219"/>
    </row>
    <row r="35" spans="1:30" ht="24" customHeight="1" hidden="1">
      <c r="A35" s="41"/>
      <c r="B35" s="43"/>
      <c r="C35" s="43"/>
      <c r="D35" s="43"/>
      <c r="E35" s="45"/>
      <c r="F35" s="202" t="s">
        <v>153</v>
      </c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4"/>
      <c r="S35" s="190">
        <f>SUM(S36)</f>
        <v>5000</v>
      </c>
      <c r="T35" s="191"/>
      <c r="U35" s="192"/>
      <c r="V35" s="190">
        <f>SUM(V36)</f>
        <v>5000</v>
      </c>
      <c r="W35" s="191"/>
      <c r="X35" s="191"/>
      <c r="Y35" s="192"/>
      <c r="Z35" s="217">
        <f t="shared" si="0"/>
        <v>0</v>
      </c>
      <c r="AA35" s="218"/>
      <c r="AB35" s="218"/>
      <c r="AC35" s="218"/>
      <c r="AD35" s="219"/>
    </row>
    <row r="36" spans="1:30" ht="27.75" customHeight="1" hidden="1">
      <c r="A36" s="41"/>
      <c r="B36" s="43"/>
      <c r="C36" s="46"/>
      <c r="D36" s="43"/>
      <c r="E36" s="47"/>
      <c r="F36" s="208"/>
      <c r="G36" s="209"/>
      <c r="H36" s="210"/>
      <c r="I36" s="202" t="s">
        <v>154</v>
      </c>
      <c r="J36" s="203"/>
      <c r="K36" s="203"/>
      <c r="L36" s="203"/>
      <c r="M36" s="203"/>
      <c r="N36" s="203"/>
      <c r="O36" s="203"/>
      <c r="P36" s="203"/>
      <c r="Q36" s="203"/>
      <c r="R36" s="204"/>
      <c r="S36" s="190">
        <v>5000</v>
      </c>
      <c r="T36" s="191"/>
      <c r="U36" s="192"/>
      <c r="V36" s="190">
        <v>5000</v>
      </c>
      <c r="W36" s="191"/>
      <c r="X36" s="191"/>
      <c r="Y36" s="192"/>
      <c r="Z36" s="217">
        <f t="shared" si="0"/>
        <v>0</v>
      </c>
      <c r="AA36" s="218"/>
      <c r="AB36" s="218"/>
      <c r="AC36" s="218"/>
      <c r="AD36" s="219"/>
    </row>
    <row r="37" spans="1:30" ht="24.75" customHeight="1">
      <c r="A37" s="41"/>
      <c r="B37" s="42"/>
      <c r="C37" s="202" t="s">
        <v>136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4"/>
      <c r="S37" s="190">
        <v>151190</v>
      </c>
      <c r="T37" s="191"/>
      <c r="U37" s="192"/>
      <c r="V37" s="190">
        <f>V42</f>
        <v>174917</v>
      </c>
      <c r="W37" s="191"/>
      <c r="X37" s="191"/>
      <c r="Y37" s="192"/>
      <c r="Z37" s="217">
        <f t="shared" si="0"/>
        <v>23727</v>
      </c>
      <c r="AA37" s="218"/>
      <c r="AB37" s="218"/>
      <c r="AC37" s="218"/>
      <c r="AD37" s="219"/>
    </row>
    <row r="38" spans="1:30" ht="27.75" customHeight="1">
      <c r="A38" s="41"/>
      <c r="B38" s="43"/>
      <c r="C38" s="42"/>
      <c r="D38" s="202" t="s">
        <v>137</v>
      </c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4"/>
      <c r="S38" s="190">
        <v>151190</v>
      </c>
      <c r="T38" s="191"/>
      <c r="U38" s="192"/>
      <c r="V38" s="190">
        <f>V42</f>
        <v>174917</v>
      </c>
      <c r="W38" s="191"/>
      <c r="X38" s="191"/>
      <c r="Y38" s="192"/>
      <c r="Z38" s="217">
        <f t="shared" si="0"/>
        <v>23727</v>
      </c>
      <c r="AA38" s="218"/>
      <c r="AB38" s="218"/>
      <c r="AC38" s="218"/>
      <c r="AD38" s="219"/>
    </row>
    <row r="39" spans="1:30" ht="27.75" customHeight="1">
      <c r="A39" s="41"/>
      <c r="B39" s="43"/>
      <c r="C39" s="43"/>
      <c r="D39" s="42"/>
      <c r="E39" s="202" t="s">
        <v>155</v>
      </c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4"/>
      <c r="S39" s="190">
        <v>151190</v>
      </c>
      <c r="T39" s="191"/>
      <c r="U39" s="192"/>
      <c r="V39" s="190">
        <f>V42</f>
        <v>174917</v>
      </c>
      <c r="W39" s="191"/>
      <c r="X39" s="191"/>
      <c r="Y39" s="192"/>
      <c r="Z39" s="217">
        <f t="shared" si="0"/>
        <v>23727</v>
      </c>
      <c r="AA39" s="218"/>
      <c r="AB39" s="218"/>
      <c r="AC39" s="218"/>
      <c r="AD39" s="219"/>
    </row>
    <row r="40" spans="1:30" ht="24" customHeight="1">
      <c r="A40" s="41"/>
      <c r="B40" s="43"/>
      <c r="C40" s="43"/>
      <c r="D40" s="43"/>
      <c r="E40" s="44"/>
      <c r="F40" s="202" t="s">
        <v>138</v>
      </c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4"/>
      <c r="S40" s="190">
        <v>151190</v>
      </c>
      <c r="T40" s="191"/>
      <c r="U40" s="192"/>
      <c r="V40" s="190">
        <f>V42</f>
        <v>174917</v>
      </c>
      <c r="W40" s="191"/>
      <c r="X40" s="191"/>
      <c r="Y40" s="192"/>
      <c r="Z40" s="217">
        <f t="shared" si="0"/>
        <v>23727</v>
      </c>
      <c r="AA40" s="218"/>
      <c r="AB40" s="218"/>
      <c r="AC40" s="218"/>
      <c r="AD40" s="219"/>
    </row>
    <row r="41" spans="1:30" ht="24" customHeight="1">
      <c r="A41" s="41"/>
      <c r="B41" s="43"/>
      <c r="C41" s="43"/>
      <c r="D41" s="43"/>
      <c r="E41" s="125"/>
      <c r="F41" s="202" t="s">
        <v>156</v>
      </c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4"/>
      <c r="S41" s="190">
        <v>151190</v>
      </c>
      <c r="T41" s="191"/>
      <c r="U41" s="192"/>
      <c r="V41" s="190">
        <f>V42</f>
        <v>174917</v>
      </c>
      <c r="W41" s="191"/>
      <c r="X41" s="191"/>
      <c r="Y41" s="192"/>
      <c r="Z41" s="217">
        <f t="shared" si="0"/>
        <v>23727</v>
      </c>
      <c r="AA41" s="218"/>
      <c r="AB41" s="218"/>
      <c r="AC41" s="218"/>
      <c r="AD41" s="219"/>
    </row>
    <row r="42" spans="1:30" ht="27.75" customHeight="1" thickBot="1">
      <c r="A42" s="41"/>
      <c r="B42" s="43"/>
      <c r="C42" s="46"/>
      <c r="D42" s="43"/>
      <c r="E42" s="125"/>
      <c r="F42" s="208"/>
      <c r="G42" s="209"/>
      <c r="H42" s="210"/>
      <c r="I42" s="202" t="s">
        <v>174</v>
      </c>
      <c r="J42" s="203"/>
      <c r="K42" s="203"/>
      <c r="L42" s="203"/>
      <c r="M42" s="203"/>
      <c r="N42" s="203"/>
      <c r="O42" s="203"/>
      <c r="P42" s="203"/>
      <c r="Q42" s="203"/>
      <c r="R42" s="204"/>
      <c r="S42" s="190">
        <v>151190</v>
      </c>
      <c r="T42" s="191"/>
      <c r="U42" s="192"/>
      <c r="V42" s="190">
        <v>174917</v>
      </c>
      <c r="W42" s="191"/>
      <c r="X42" s="191"/>
      <c r="Y42" s="192"/>
      <c r="Z42" s="234">
        <f t="shared" si="0"/>
        <v>23727</v>
      </c>
      <c r="AA42" s="235"/>
      <c r="AB42" s="235"/>
      <c r="AC42" s="235"/>
      <c r="AD42" s="236"/>
    </row>
    <row r="43" spans="1:30" ht="29.25" customHeight="1" thickBot="1" thickTop="1">
      <c r="A43" s="211" t="s">
        <v>0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3"/>
      <c r="S43" s="187">
        <f>S4</f>
        <v>211923</v>
      </c>
      <c r="T43" s="188"/>
      <c r="U43" s="189"/>
      <c r="V43" s="187">
        <f>V4</f>
        <v>237250</v>
      </c>
      <c r="W43" s="188"/>
      <c r="X43" s="188"/>
      <c r="Y43" s="189"/>
      <c r="Z43" s="214">
        <f t="shared" si="0"/>
        <v>25327</v>
      </c>
      <c r="AA43" s="215"/>
      <c r="AB43" s="215"/>
      <c r="AC43" s="215"/>
      <c r="AD43" s="216"/>
    </row>
    <row r="44" spans="1:28" ht="27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33"/>
      <c r="T44" s="33"/>
      <c r="U44" s="33"/>
      <c r="V44" s="33"/>
      <c r="W44" s="33"/>
      <c r="X44" s="33"/>
      <c r="Y44" s="33"/>
      <c r="Z44" s="51"/>
      <c r="AA44" s="51"/>
      <c r="AB44" s="51"/>
    </row>
    <row r="45" spans="1:28" ht="27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33"/>
      <c r="T45" s="33"/>
      <c r="U45" s="33"/>
      <c r="V45" s="33"/>
      <c r="W45" s="33"/>
      <c r="X45" s="33"/>
      <c r="Y45" s="33"/>
      <c r="Z45" s="51"/>
      <c r="AA45" s="51"/>
      <c r="AB45" s="51"/>
    </row>
    <row r="46" spans="1:28" ht="27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33"/>
      <c r="T46" s="33"/>
      <c r="U46" s="33"/>
      <c r="V46" s="33"/>
      <c r="W46" s="33"/>
      <c r="X46" s="33"/>
      <c r="Y46" s="33"/>
      <c r="Z46" s="51"/>
      <c r="AA46" s="51"/>
      <c r="AB46" s="51"/>
    </row>
    <row r="47" spans="1:28" ht="27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33"/>
      <c r="T47" s="33"/>
      <c r="U47" s="33"/>
      <c r="V47" s="33"/>
      <c r="W47" s="33"/>
      <c r="X47" s="33"/>
      <c r="Y47" s="33"/>
      <c r="Z47" s="51"/>
      <c r="AA47" s="51"/>
      <c r="AB47" s="51"/>
    </row>
    <row r="48" spans="1:28" ht="27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33"/>
      <c r="T48" s="33"/>
      <c r="U48" s="33"/>
      <c r="V48" s="33"/>
      <c r="W48" s="33"/>
      <c r="X48" s="33"/>
      <c r="Y48" s="33"/>
      <c r="Z48" s="51"/>
      <c r="AA48" s="51"/>
      <c r="AB48" s="51"/>
    </row>
    <row r="49" spans="1:28" ht="27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33"/>
      <c r="T49" s="33"/>
      <c r="U49" s="33"/>
      <c r="V49" s="33"/>
      <c r="W49" s="33"/>
      <c r="X49" s="33"/>
      <c r="Y49" s="33"/>
      <c r="Z49" s="51"/>
      <c r="AA49" s="51"/>
      <c r="AB49" s="51"/>
    </row>
    <row r="50" spans="1:28" ht="21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33"/>
      <c r="T50" s="33"/>
      <c r="U50" s="33"/>
      <c r="V50" s="33"/>
      <c r="W50" s="33"/>
      <c r="X50" s="33"/>
      <c r="Y50" s="33"/>
      <c r="Z50" s="51"/>
      <c r="AA50" s="51"/>
      <c r="AB50" s="51"/>
    </row>
  </sheetData>
  <sheetProtection/>
  <mergeCells count="178">
    <mergeCell ref="V40:Y40"/>
    <mergeCell ref="V12:Y12"/>
    <mergeCell ref="V13:Y13"/>
    <mergeCell ref="V14:Y14"/>
    <mergeCell ref="Z19:AD19"/>
    <mergeCell ref="Z20:AD20"/>
    <mergeCell ref="Z12:AD12"/>
    <mergeCell ref="Z13:AD13"/>
    <mergeCell ref="Z18:AD18"/>
    <mergeCell ref="Z14:AD14"/>
    <mergeCell ref="Z42:AD42"/>
    <mergeCell ref="F42:H42"/>
    <mergeCell ref="I42:R42"/>
    <mergeCell ref="V42:Y42"/>
    <mergeCell ref="F41:R41"/>
    <mergeCell ref="V41:Y41"/>
    <mergeCell ref="Z41:AD41"/>
    <mergeCell ref="D38:R38"/>
    <mergeCell ref="V38:Y38"/>
    <mergeCell ref="Z36:AD36"/>
    <mergeCell ref="Z40:AD40"/>
    <mergeCell ref="E39:R39"/>
    <mergeCell ref="V39:Y39"/>
    <mergeCell ref="Z39:AD39"/>
    <mergeCell ref="S39:U39"/>
    <mergeCell ref="Z38:AD38"/>
    <mergeCell ref="F40:R40"/>
    <mergeCell ref="I36:R36"/>
    <mergeCell ref="V36:Y36"/>
    <mergeCell ref="V34:Y34"/>
    <mergeCell ref="C37:R37"/>
    <mergeCell ref="V37:Y37"/>
    <mergeCell ref="Z37:AD37"/>
    <mergeCell ref="I14:R14"/>
    <mergeCell ref="I12:R12"/>
    <mergeCell ref="I13:R13"/>
    <mergeCell ref="F34:R34"/>
    <mergeCell ref="F35:R35"/>
    <mergeCell ref="Z34:AD34"/>
    <mergeCell ref="V35:Y35"/>
    <mergeCell ref="Z35:AD35"/>
    <mergeCell ref="V17:Y17"/>
    <mergeCell ref="Z17:AD17"/>
    <mergeCell ref="F18:H18"/>
    <mergeCell ref="I18:R18"/>
    <mergeCell ref="V18:Y18"/>
    <mergeCell ref="I19:R19"/>
    <mergeCell ref="I20:R20"/>
    <mergeCell ref="V19:Y19"/>
    <mergeCell ref="F30:R30"/>
    <mergeCell ref="V30:Y30"/>
    <mergeCell ref="F28:H28"/>
    <mergeCell ref="F29:H29"/>
    <mergeCell ref="S28:U28"/>
    <mergeCell ref="S29:U29"/>
    <mergeCell ref="I29:R29"/>
    <mergeCell ref="V29:Y29"/>
    <mergeCell ref="S30:U30"/>
    <mergeCell ref="E10:E14"/>
    <mergeCell ref="S18:U18"/>
    <mergeCell ref="S19:U19"/>
    <mergeCell ref="S20:U20"/>
    <mergeCell ref="S21:U21"/>
    <mergeCell ref="F26:R26"/>
    <mergeCell ref="F16:R16"/>
    <mergeCell ref="I11:R11"/>
    <mergeCell ref="F11:H11"/>
    <mergeCell ref="F14:H14"/>
    <mergeCell ref="I28:R28"/>
    <mergeCell ref="V28:Y28"/>
    <mergeCell ref="F23:R23"/>
    <mergeCell ref="Z24:AD24"/>
    <mergeCell ref="Z26:AD26"/>
    <mergeCell ref="Z27:AD27"/>
    <mergeCell ref="V26:Y26"/>
    <mergeCell ref="Z28:AD28"/>
    <mergeCell ref="E25:R25"/>
    <mergeCell ref="V25:Y25"/>
    <mergeCell ref="Z5:AD5"/>
    <mergeCell ref="Z6:AD6"/>
    <mergeCell ref="Z7:AD7"/>
    <mergeCell ref="Z10:AD10"/>
    <mergeCell ref="F31:R31"/>
    <mergeCell ref="V31:Y31"/>
    <mergeCell ref="F24:H24"/>
    <mergeCell ref="I24:R24"/>
    <mergeCell ref="V24:Y24"/>
    <mergeCell ref="F17:R17"/>
    <mergeCell ref="F3:H3"/>
    <mergeCell ref="Z4:AD4"/>
    <mergeCell ref="V4:Y4"/>
    <mergeCell ref="V5:Y5"/>
    <mergeCell ref="V9:Y9"/>
    <mergeCell ref="V10:Y10"/>
    <mergeCell ref="S10:U10"/>
    <mergeCell ref="V7:Y7"/>
    <mergeCell ref="B5:R5"/>
    <mergeCell ref="V8:Y8"/>
    <mergeCell ref="A1:D1"/>
    <mergeCell ref="C6:R6"/>
    <mergeCell ref="D7:R7"/>
    <mergeCell ref="E8:R8"/>
    <mergeCell ref="A4:R4"/>
    <mergeCell ref="A2:AD2"/>
    <mergeCell ref="Z3:AD3"/>
    <mergeCell ref="V3:Y3"/>
    <mergeCell ref="I3:R3"/>
    <mergeCell ref="V6:Y6"/>
    <mergeCell ref="S9:U9"/>
    <mergeCell ref="Z15:AD15"/>
    <mergeCell ref="Z22:AD22"/>
    <mergeCell ref="Z33:AD33"/>
    <mergeCell ref="Z8:AD8"/>
    <mergeCell ref="Z11:AD11"/>
    <mergeCell ref="Z31:AD31"/>
    <mergeCell ref="Z32:AD32"/>
    <mergeCell ref="Z16:AD16"/>
    <mergeCell ref="V11:Y11"/>
    <mergeCell ref="Z9:AD9"/>
    <mergeCell ref="Z29:AD29"/>
    <mergeCell ref="V21:Y21"/>
    <mergeCell ref="Z21:AD21"/>
    <mergeCell ref="V32:Y32"/>
    <mergeCell ref="Z23:AD23"/>
    <mergeCell ref="V15:Y15"/>
    <mergeCell ref="Z30:AD30"/>
    <mergeCell ref="Z25:AD25"/>
    <mergeCell ref="V23:Y23"/>
    <mergeCell ref="A43:R43"/>
    <mergeCell ref="V43:Y43"/>
    <mergeCell ref="E21:R21"/>
    <mergeCell ref="I33:R33"/>
    <mergeCell ref="V33:Y33"/>
    <mergeCell ref="Z43:AD43"/>
    <mergeCell ref="F36:H36"/>
    <mergeCell ref="F22:R22"/>
    <mergeCell ref="V22:Y22"/>
    <mergeCell ref="S26:U26"/>
    <mergeCell ref="S16:U16"/>
    <mergeCell ref="F27:R27"/>
    <mergeCell ref="V27:Y27"/>
    <mergeCell ref="F33:H33"/>
    <mergeCell ref="V16:Y16"/>
    <mergeCell ref="F32:H32"/>
    <mergeCell ref="I32:R32"/>
    <mergeCell ref="S24:U24"/>
    <mergeCell ref="S25:U25"/>
    <mergeCell ref="S17:U17"/>
    <mergeCell ref="S3:U3"/>
    <mergeCell ref="S4:U4"/>
    <mergeCell ref="S5:U5"/>
    <mergeCell ref="S6:U6"/>
    <mergeCell ref="S7:U7"/>
    <mergeCell ref="E15:R15"/>
    <mergeCell ref="F9:R9"/>
    <mergeCell ref="F10:R10"/>
    <mergeCell ref="S15:U15"/>
    <mergeCell ref="S8:U8"/>
    <mergeCell ref="S40:U40"/>
    <mergeCell ref="S41:U41"/>
    <mergeCell ref="S42:U42"/>
    <mergeCell ref="S11:U11"/>
    <mergeCell ref="S12:U12"/>
    <mergeCell ref="S13:U13"/>
    <mergeCell ref="S14:U14"/>
    <mergeCell ref="S38:U38"/>
    <mergeCell ref="S22:U22"/>
    <mergeCell ref="S23:U23"/>
    <mergeCell ref="S43:U43"/>
    <mergeCell ref="V20:Y20"/>
    <mergeCell ref="S33:U33"/>
    <mergeCell ref="S34:U34"/>
    <mergeCell ref="S35:U35"/>
    <mergeCell ref="S36:U36"/>
    <mergeCell ref="S37:U37"/>
    <mergeCell ref="S27:U27"/>
    <mergeCell ref="S31:U31"/>
    <mergeCell ref="S32:U32"/>
  </mergeCells>
  <printOptions/>
  <pageMargins left="0.7480314960629921" right="0.7480314960629921" top="0.984251968503937" bottom="0.984251968503937" header="0.5118110236220472" footer="0.5118110236220472"/>
  <pageSetup firstPageNumber="25" useFirstPageNumber="1" fitToHeight="0" fitToWidth="1" horizontalDpi="600" verticalDpi="600" orientation="landscape" paperSize="9" scale="92" r:id="rId1"/>
  <headerFooter differentOddEven="1" alignWithMargins="0">
    <oddFooter>&amp;C- &amp;P -</oddFooter>
    <evenHeader>&amp;C- &amp;P -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view="pageBreakPreview" zoomScale="90" zoomScaleNormal="75" zoomScaleSheetLayoutView="90" zoomScalePageLayoutView="0" workbookViewId="0" topLeftCell="A1">
      <selection activeCell="A1" sqref="A1:I1"/>
    </sheetView>
  </sheetViews>
  <sheetFormatPr defaultColWidth="8.88671875" defaultRowHeight="13.5"/>
  <cols>
    <col min="1" max="1" width="10.77734375" style="14" customWidth="1"/>
    <col min="2" max="2" width="9.77734375" style="14" customWidth="1"/>
    <col min="3" max="8" width="7.3359375" style="14" customWidth="1"/>
    <col min="9" max="9" width="8.3359375" style="14" customWidth="1"/>
    <col min="10" max="10" width="9.77734375" style="14" customWidth="1"/>
    <col min="11" max="11" width="8.3359375" style="14" customWidth="1"/>
    <col min="12" max="12" width="7.3359375" style="14" customWidth="1"/>
    <col min="13" max="13" width="8.77734375" style="14" customWidth="1"/>
    <col min="14" max="16" width="7.3359375" style="14" customWidth="1"/>
    <col min="17" max="17" width="9.77734375" style="14" customWidth="1"/>
    <col min="18" max="16384" width="8.88671875" style="14" customWidth="1"/>
  </cols>
  <sheetData>
    <row r="1" spans="1:9" ht="21.75">
      <c r="A1" s="152" t="s">
        <v>26</v>
      </c>
      <c r="B1" s="152"/>
      <c r="C1" s="152"/>
      <c r="D1" s="152"/>
      <c r="E1" s="152"/>
      <c r="F1" s="152"/>
      <c r="G1" s="152"/>
      <c r="H1" s="152"/>
      <c r="I1" s="152"/>
    </row>
    <row r="2" spans="1:17" ht="19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3" t="s">
        <v>50</v>
      </c>
    </row>
    <row r="3" spans="1:17" ht="39.75" customHeight="1">
      <c r="A3" s="238" t="s">
        <v>64</v>
      </c>
      <c r="B3" s="175" t="s">
        <v>65</v>
      </c>
      <c r="C3" s="237"/>
      <c r="D3" s="237"/>
      <c r="E3" s="237"/>
      <c r="F3" s="237"/>
      <c r="G3" s="237"/>
      <c r="H3" s="237"/>
      <c r="I3" s="237"/>
      <c r="J3" s="175" t="s">
        <v>66</v>
      </c>
      <c r="K3" s="175"/>
      <c r="L3" s="175"/>
      <c r="M3" s="175"/>
      <c r="N3" s="175"/>
      <c r="O3" s="175"/>
      <c r="P3" s="175"/>
      <c r="Q3" s="183" t="s">
        <v>67</v>
      </c>
    </row>
    <row r="4" spans="1:17" ht="72" customHeight="1" thickBot="1">
      <c r="A4" s="239"/>
      <c r="B4" s="106" t="s">
        <v>68</v>
      </c>
      <c r="C4" s="106" t="s">
        <v>94</v>
      </c>
      <c r="D4" s="106" t="s">
        <v>95</v>
      </c>
      <c r="E4" s="106" t="s">
        <v>96</v>
      </c>
      <c r="F4" s="106" t="s">
        <v>98</v>
      </c>
      <c r="G4" s="106" t="s">
        <v>97</v>
      </c>
      <c r="H4" s="106" t="s">
        <v>99</v>
      </c>
      <c r="I4" s="106" t="s">
        <v>69</v>
      </c>
      <c r="J4" s="106" t="s">
        <v>70</v>
      </c>
      <c r="K4" s="106" t="s">
        <v>100</v>
      </c>
      <c r="L4" s="106" t="s">
        <v>71</v>
      </c>
      <c r="M4" s="106" t="s">
        <v>177</v>
      </c>
      <c r="N4" s="106" t="s">
        <v>101</v>
      </c>
      <c r="O4" s="106" t="s">
        <v>102</v>
      </c>
      <c r="P4" s="106" t="s">
        <v>103</v>
      </c>
      <c r="Q4" s="240"/>
    </row>
    <row r="5" spans="1:17" s="30" customFormat="1" ht="48" customHeight="1" thickTop="1">
      <c r="A5" s="81" t="s">
        <v>106</v>
      </c>
      <c r="B5" s="104">
        <f aca="true" t="shared" si="0" ref="B5:B11">SUM(C5:I5)</f>
        <v>516153</v>
      </c>
      <c r="C5" s="104"/>
      <c r="D5" s="104"/>
      <c r="E5" s="104"/>
      <c r="F5" s="104"/>
      <c r="G5" s="104"/>
      <c r="H5" s="138">
        <v>8529</v>
      </c>
      <c r="I5" s="138">
        <v>507624</v>
      </c>
      <c r="J5" s="138">
        <f>SUM(K5:O5)</f>
        <v>433478</v>
      </c>
      <c r="K5" s="138">
        <v>433478</v>
      </c>
      <c r="L5" s="104"/>
      <c r="M5" s="104"/>
      <c r="N5" s="104"/>
      <c r="O5" s="104"/>
      <c r="P5" s="104"/>
      <c r="Q5" s="105">
        <f>B5-J5</f>
        <v>82675</v>
      </c>
    </row>
    <row r="6" spans="1:17" s="30" customFormat="1" ht="48" customHeight="1">
      <c r="A6" s="74" t="s">
        <v>107</v>
      </c>
      <c r="B6" s="53">
        <f t="shared" si="0"/>
        <v>37432</v>
      </c>
      <c r="C6" s="53"/>
      <c r="D6" s="53"/>
      <c r="E6" s="53"/>
      <c r="F6" s="53"/>
      <c r="G6" s="53"/>
      <c r="H6" s="53">
        <v>1972</v>
      </c>
      <c r="I6" s="53">
        <v>35460</v>
      </c>
      <c r="J6" s="53">
        <f>SUM(K6:O6)</f>
        <v>30898</v>
      </c>
      <c r="K6" s="53">
        <v>30898</v>
      </c>
      <c r="L6" s="53"/>
      <c r="M6" s="53"/>
      <c r="N6" s="53"/>
      <c r="O6" s="53"/>
      <c r="P6" s="53"/>
      <c r="Q6" s="75">
        <f aca="true" t="shared" si="1" ref="Q6:Q12">B6-J6</f>
        <v>6534</v>
      </c>
    </row>
    <row r="7" spans="1:17" s="30" customFormat="1" ht="48" customHeight="1">
      <c r="A7" s="74" t="s">
        <v>108</v>
      </c>
      <c r="B7" s="53">
        <f t="shared" si="0"/>
        <v>89341</v>
      </c>
      <c r="C7" s="53"/>
      <c r="D7" s="53"/>
      <c r="E7" s="53"/>
      <c r="F7" s="53"/>
      <c r="G7" s="53"/>
      <c r="H7" s="53">
        <v>2285</v>
      </c>
      <c r="I7" s="53">
        <v>87056</v>
      </c>
      <c r="J7" s="53">
        <f>SUM(K7:P7)</f>
        <v>44972</v>
      </c>
      <c r="K7" s="53">
        <v>41552</v>
      </c>
      <c r="L7" s="53"/>
      <c r="M7" s="53"/>
      <c r="N7" s="53"/>
      <c r="O7" s="53"/>
      <c r="P7" s="53">
        <v>3420</v>
      </c>
      <c r="Q7" s="75">
        <f t="shared" si="1"/>
        <v>44369</v>
      </c>
    </row>
    <row r="8" spans="1:17" s="30" customFormat="1" ht="48" customHeight="1">
      <c r="A8" s="74" t="s">
        <v>109</v>
      </c>
      <c r="B8" s="53">
        <f t="shared" si="0"/>
        <v>52360</v>
      </c>
      <c r="C8" s="53"/>
      <c r="D8" s="53"/>
      <c r="E8" s="53"/>
      <c r="F8" s="53"/>
      <c r="G8" s="53"/>
      <c r="H8" s="53">
        <v>4434</v>
      </c>
      <c r="I8" s="53">
        <v>47926</v>
      </c>
      <c r="J8" s="53">
        <f>SUM(K8:O8)</f>
        <v>55851</v>
      </c>
      <c r="K8" s="53">
        <v>55851</v>
      </c>
      <c r="L8" s="53"/>
      <c r="M8" s="53"/>
      <c r="N8" s="53"/>
      <c r="O8" s="53"/>
      <c r="P8" s="53"/>
      <c r="Q8" s="75">
        <f t="shared" si="1"/>
        <v>-3491</v>
      </c>
    </row>
    <row r="9" spans="1:17" s="30" customFormat="1" ht="48" customHeight="1">
      <c r="A9" s="74" t="s">
        <v>110</v>
      </c>
      <c r="B9" s="53">
        <f t="shared" si="0"/>
        <v>61308</v>
      </c>
      <c r="C9" s="53"/>
      <c r="D9" s="53"/>
      <c r="E9" s="53"/>
      <c r="F9" s="53"/>
      <c r="G9" s="53"/>
      <c r="H9" s="53">
        <v>4960</v>
      </c>
      <c r="I9" s="53">
        <v>56348</v>
      </c>
      <c r="J9" s="53">
        <f>SUM(K9:P9)</f>
        <v>49132</v>
      </c>
      <c r="K9" s="53">
        <v>49132</v>
      </c>
      <c r="L9" s="53"/>
      <c r="M9" s="53"/>
      <c r="N9" s="53"/>
      <c r="O9" s="53"/>
      <c r="P9" s="53"/>
      <c r="Q9" s="75">
        <f t="shared" si="1"/>
        <v>12176</v>
      </c>
    </row>
    <row r="10" spans="1:17" s="30" customFormat="1" ht="48" customHeight="1">
      <c r="A10" s="74" t="s">
        <v>105</v>
      </c>
      <c r="B10" s="53">
        <f t="shared" si="0"/>
        <v>83121</v>
      </c>
      <c r="C10" s="53"/>
      <c r="D10" s="53"/>
      <c r="E10" s="53"/>
      <c r="F10" s="53"/>
      <c r="G10" s="53"/>
      <c r="H10" s="53">
        <v>4681</v>
      </c>
      <c r="I10" s="53">
        <v>78440</v>
      </c>
      <c r="J10" s="53">
        <v>36184</v>
      </c>
      <c r="K10" s="53">
        <v>36184</v>
      </c>
      <c r="L10" s="53"/>
      <c r="M10" s="53"/>
      <c r="N10" s="53"/>
      <c r="O10" s="53"/>
      <c r="P10" s="53"/>
      <c r="Q10" s="75">
        <f t="shared" si="1"/>
        <v>46937</v>
      </c>
    </row>
    <row r="11" spans="1:17" s="30" customFormat="1" ht="48" customHeight="1" thickBot="1">
      <c r="A11" s="80" t="s">
        <v>104</v>
      </c>
      <c r="B11" s="103">
        <f t="shared" si="0"/>
        <v>48050</v>
      </c>
      <c r="C11" s="103"/>
      <c r="D11" s="103"/>
      <c r="E11" s="103"/>
      <c r="F11" s="103"/>
      <c r="G11" s="103"/>
      <c r="H11" s="139">
        <v>5950</v>
      </c>
      <c r="I11" s="139">
        <v>42100</v>
      </c>
      <c r="J11" s="139">
        <f>SUM(K11:P11)</f>
        <v>62333</v>
      </c>
      <c r="K11" s="139">
        <v>57333</v>
      </c>
      <c r="L11" s="103"/>
      <c r="M11" s="103"/>
      <c r="N11" s="103"/>
      <c r="O11" s="103"/>
      <c r="P11" s="103">
        <v>5000</v>
      </c>
      <c r="Q11" s="107">
        <f t="shared" si="1"/>
        <v>-14283</v>
      </c>
    </row>
    <row r="12" spans="1:17" s="30" customFormat="1" ht="60" customHeight="1" thickBot="1" thickTop="1">
      <c r="A12" s="108" t="s">
        <v>123</v>
      </c>
      <c r="B12" s="109">
        <f aca="true" t="shared" si="2" ref="B12:I12">SUM(B5:B11)</f>
        <v>887765</v>
      </c>
      <c r="C12" s="109">
        <f t="shared" si="2"/>
        <v>0</v>
      </c>
      <c r="D12" s="109">
        <f t="shared" si="2"/>
        <v>0</v>
      </c>
      <c r="E12" s="109">
        <f t="shared" si="2"/>
        <v>0</v>
      </c>
      <c r="F12" s="109">
        <f t="shared" si="2"/>
        <v>0</v>
      </c>
      <c r="G12" s="109">
        <f>SUM(G5:G11)</f>
        <v>0</v>
      </c>
      <c r="H12" s="109">
        <f t="shared" si="2"/>
        <v>32811</v>
      </c>
      <c r="I12" s="109">
        <f t="shared" si="2"/>
        <v>854954</v>
      </c>
      <c r="J12" s="109">
        <f>SUM(K12:P12)</f>
        <v>712848</v>
      </c>
      <c r="K12" s="109">
        <f aca="true" t="shared" si="3" ref="K12:P12">SUM(K5:K11)</f>
        <v>704428</v>
      </c>
      <c r="L12" s="109">
        <f t="shared" si="3"/>
        <v>0</v>
      </c>
      <c r="M12" s="109">
        <f t="shared" si="3"/>
        <v>0</v>
      </c>
      <c r="N12" s="109">
        <f t="shared" si="3"/>
        <v>0</v>
      </c>
      <c r="O12" s="109">
        <f t="shared" si="3"/>
        <v>0</v>
      </c>
      <c r="P12" s="109">
        <f t="shared" si="3"/>
        <v>8420</v>
      </c>
      <c r="Q12" s="110">
        <f t="shared" si="1"/>
        <v>174917</v>
      </c>
    </row>
  </sheetData>
  <sheetProtection/>
  <mergeCells count="5">
    <mergeCell ref="B3:I3"/>
    <mergeCell ref="A1:I1"/>
    <mergeCell ref="A3:A4"/>
    <mergeCell ref="Q3:Q4"/>
    <mergeCell ref="J3:P3"/>
  </mergeCells>
  <printOptions/>
  <pageMargins left="0.7480314960629921" right="0.7480314960629921" top="0.984251968503937" bottom="0.984251968503937" header="0.5118110236220472" footer="0.5118110236220472"/>
  <pageSetup firstPageNumber="26" useFirstPageNumber="1" fitToHeight="0" fitToWidth="1" horizontalDpi="300" verticalDpi="300" orientation="landscape" paperSize="9" scale="82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view="pageBreakPreview" zoomScale="90" zoomScaleSheetLayoutView="90" zoomScalePageLayoutView="0" workbookViewId="0" topLeftCell="A1">
      <selection activeCell="B7" sqref="B7"/>
    </sheetView>
  </sheetViews>
  <sheetFormatPr defaultColWidth="8.88671875" defaultRowHeight="13.5"/>
  <cols>
    <col min="1" max="7" width="16.6640625" style="14" customWidth="1"/>
    <col min="8" max="16384" width="8.88671875" style="14" customWidth="1"/>
  </cols>
  <sheetData>
    <row r="1" spans="1:6" ht="21.75">
      <c r="A1" s="152" t="s">
        <v>27</v>
      </c>
      <c r="B1" s="152"/>
      <c r="C1" s="152"/>
      <c r="D1" s="152"/>
      <c r="E1" s="152"/>
      <c r="F1" s="152"/>
    </row>
    <row r="2" spans="1:7" ht="15" customHeight="1" thickBot="1">
      <c r="A2" s="72"/>
      <c r="B2" s="72"/>
      <c r="C2" s="72"/>
      <c r="D2" s="72"/>
      <c r="E2" s="72"/>
      <c r="F2" s="72"/>
      <c r="G2" s="73" t="s">
        <v>49</v>
      </c>
    </row>
    <row r="3" spans="1:7" ht="45" customHeight="1">
      <c r="A3" s="238" t="s">
        <v>72</v>
      </c>
      <c r="B3" s="185" t="s">
        <v>73</v>
      </c>
      <c r="C3" s="244" t="s">
        <v>74</v>
      </c>
      <c r="D3" s="245"/>
      <c r="E3" s="245"/>
      <c r="F3" s="246"/>
      <c r="G3" s="183" t="s">
        <v>75</v>
      </c>
    </row>
    <row r="4" spans="1:7" ht="45" customHeight="1" thickBot="1">
      <c r="A4" s="239"/>
      <c r="B4" s="186"/>
      <c r="C4" s="106" t="s">
        <v>124</v>
      </c>
      <c r="D4" s="106" t="s">
        <v>125</v>
      </c>
      <c r="E4" s="106" t="s">
        <v>126</v>
      </c>
      <c r="F4" s="106" t="s">
        <v>76</v>
      </c>
      <c r="G4" s="240"/>
    </row>
    <row r="5" spans="1:7" s="30" customFormat="1" ht="45" customHeight="1" thickTop="1">
      <c r="A5" s="81" t="s">
        <v>48</v>
      </c>
      <c r="B5" s="111"/>
      <c r="C5" s="104">
        <f>SUBTOTAL(9,C6:C15)</f>
        <v>142263</v>
      </c>
      <c r="D5" s="104">
        <f>SUBTOTAL(9,D6:D15)</f>
        <v>189200</v>
      </c>
      <c r="E5" s="104">
        <f>SUBTOTAL(9,E6:E15)</f>
        <v>174917</v>
      </c>
      <c r="F5" s="140">
        <f>E5-D5</f>
        <v>-14283</v>
      </c>
      <c r="G5" s="105"/>
    </row>
    <row r="6" spans="1:7" s="30" customFormat="1" ht="27.75" customHeight="1">
      <c r="A6" s="241" t="s">
        <v>77</v>
      </c>
      <c r="B6" s="76" t="s">
        <v>78</v>
      </c>
      <c r="C6" s="53">
        <f>SUBTOTAL(9,C7:C10)</f>
        <v>142263</v>
      </c>
      <c r="D6" s="53">
        <f>SUBTOTAL(9,D7:D10)</f>
        <v>189200</v>
      </c>
      <c r="E6" s="53">
        <f>SUBTOTAL(9,E7:E10)</f>
        <v>174917</v>
      </c>
      <c r="F6" s="141">
        <f>E6-D6</f>
        <v>-14283</v>
      </c>
      <c r="G6" s="75"/>
    </row>
    <row r="7" spans="1:7" s="30" customFormat="1" ht="27.75" customHeight="1">
      <c r="A7" s="242"/>
      <c r="B7" s="76" t="s">
        <v>178</v>
      </c>
      <c r="C7" s="53">
        <v>142263</v>
      </c>
      <c r="D7" s="53">
        <v>189200</v>
      </c>
      <c r="E7" s="53">
        <v>174917</v>
      </c>
      <c r="F7" s="141">
        <f>E7-D7</f>
        <v>-14283</v>
      </c>
      <c r="G7" s="75"/>
    </row>
    <row r="8" spans="1:7" s="30" customFormat="1" ht="27.75" customHeight="1">
      <c r="A8" s="242"/>
      <c r="B8" s="76"/>
      <c r="C8" s="53"/>
      <c r="D8" s="53"/>
      <c r="E8" s="53"/>
      <c r="F8" s="141">
        <f aca="true" t="shared" si="0" ref="F8:F15">E8-D8</f>
        <v>0</v>
      </c>
      <c r="G8" s="75"/>
    </row>
    <row r="9" spans="1:7" s="30" customFormat="1" ht="27.75" customHeight="1">
      <c r="A9" s="242"/>
      <c r="B9" s="76"/>
      <c r="C9" s="53"/>
      <c r="D9" s="53"/>
      <c r="E9" s="53"/>
      <c r="F9" s="141">
        <f t="shared" si="0"/>
        <v>0</v>
      </c>
      <c r="G9" s="75"/>
    </row>
    <row r="10" spans="1:7" s="30" customFormat="1" ht="27.75" customHeight="1">
      <c r="A10" s="247"/>
      <c r="B10" s="76"/>
      <c r="C10" s="53"/>
      <c r="D10" s="53"/>
      <c r="E10" s="53"/>
      <c r="F10" s="141">
        <f t="shared" si="0"/>
        <v>0</v>
      </c>
      <c r="G10" s="75"/>
    </row>
    <row r="11" spans="1:7" s="30" customFormat="1" ht="27.75" customHeight="1">
      <c r="A11" s="241" t="s">
        <v>79</v>
      </c>
      <c r="B11" s="76" t="s">
        <v>78</v>
      </c>
      <c r="C11" s="53">
        <f>SUBTOTAL(9,C12:C15)</f>
        <v>0</v>
      </c>
      <c r="D11" s="53">
        <f>SUBTOTAL(9,D12:D15)</f>
        <v>0</v>
      </c>
      <c r="E11" s="53">
        <f>SUBTOTAL(9,E12:E15)</f>
        <v>0</v>
      </c>
      <c r="F11" s="141">
        <f t="shared" si="0"/>
        <v>0</v>
      </c>
      <c r="G11" s="75"/>
    </row>
    <row r="12" spans="1:7" s="30" customFormat="1" ht="27.75" customHeight="1">
      <c r="A12" s="242"/>
      <c r="B12" s="76"/>
      <c r="C12" s="53"/>
      <c r="D12" s="53"/>
      <c r="E12" s="53"/>
      <c r="F12" s="141">
        <f t="shared" si="0"/>
        <v>0</v>
      </c>
      <c r="G12" s="75"/>
    </row>
    <row r="13" spans="1:7" s="30" customFormat="1" ht="27.75" customHeight="1">
      <c r="A13" s="242"/>
      <c r="B13" s="76"/>
      <c r="C13" s="53"/>
      <c r="D13" s="53"/>
      <c r="E13" s="53"/>
      <c r="F13" s="141">
        <f t="shared" si="0"/>
        <v>0</v>
      </c>
      <c r="G13" s="75"/>
    </row>
    <row r="14" spans="1:7" s="30" customFormat="1" ht="27.75" customHeight="1">
      <c r="A14" s="242"/>
      <c r="B14" s="76"/>
      <c r="C14" s="53"/>
      <c r="D14" s="53"/>
      <c r="E14" s="53"/>
      <c r="F14" s="141">
        <f t="shared" si="0"/>
        <v>0</v>
      </c>
      <c r="G14" s="75"/>
    </row>
    <row r="15" spans="1:7" s="30" customFormat="1" ht="27.75" customHeight="1" thickBot="1">
      <c r="A15" s="243"/>
      <c r="B15" s="79"/>
      <c r="C15" s="112"/>
      <c r="D15" s="112"/>
      <c r="E15" s="112"/>
      <c r="F15" s="142">
        <f t="shared" si="0"/>
        <v>0</v>
      </c>
      <c r="G15" s="113"/>
    </row>
  </sheetData>
  <sheetProtection/>
  <mergeCells count="7">
    <mergeCell ref="A11:A15"/>
    <mergeCell ref="A3:A4"/>
    <mergeCell ref="A1:F1"/>
    <mergeCell ref="G3:G4"/>
    <mergeCell ref="B3:B4"/>
    <mergeCell ref="C3:F3"/>
    <mergeCell ref="A6:A10"/>
  </mergeCells>
  <printOptions/>
  <pageMargins left="0.7480314960629921" right="0.7480314960629921" top="0.984251968503937" bottom="0.984251968503937" header="0.5118110236220472" footer="0.5118110236220472"/>
  <pageSetup firstPageNumber="27" useFirstPageNumber="1" fitToHeight="0" fitToWidth="1" horizontalDpi="300" verticalDpi="300" orientation="landscape" paperSize="9" scale="97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3</v>
      </c>
      <c r="C1" s="2" t="b">
        <f>"XL4Poppy"</f>
        <v>0</v>
      </c>
    </row>
    <row r="2" ht="13.5" thickBot="1">
      <c r="A2" s="1" t="s">
        <v>4</v>
      </c>
    </row>
    <row r="3" spans="1:3" ht="13.5" thickBot="1">
      <c r="A3" s="3" t="s">
        <v>5</v>
      </c>
      <c r="C3" s="4" t="s">
        <v>6</v>
      </c>
    </row>
    <row r="4" spans="1:3" ht="12.75">
      <c r="A4" s="3">
        <v>3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7</v>
      </c>
      <c r="C7" s="5" t="e">
        <f>=</f>
        <v>#NAME?</v>
      </c>
    </row>
    <row r="8" spans="1:3" ht="12.75">
      <c r="A8" s="7" t="s">
        <v>8</v>
      </c>
      <c r="C8" s="5" t="e">
        <f>=</f>
        <v>#NAME?</v>
      </c>
    </row>
    <row r="9" spans="1:3" ht="12.75">
      <c r="A9" s="8" t="s">
        <v>9</v>
      </c>
      <c r="C9" s="5" t="e">
        <f>FALSE</f>
        <v>#NAME?</v>
      </c>
    </row>
    <row r="10" spans="1:3" ht="12.75">
      <c r="A10" s="7" t="s">
        <v>10</v>
      </c>
      <c r="C10" s="5" t="b">
        <f>A21</f>
        <v>0</v>
      </c>
    </row>
    <row r="11" spans="1:3" ht="13.5" thickBot="1">
      <c r="A11" s="9" t="s">
        <v>11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12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13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14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15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예산차석</cp:lastModifiedBy>
  <cp:lastPrinted>2011-06-09T08:26:00Z</cp:lastPrinted>
  <dcterms:created xsi:type="dcterms:W3CDTF">1999-10-30T05:59:07Z</dcterms:created>
  <dcterms:modified xsi:type="dcterms:W3CDTF">2011-06-27T01:38:44Z</dcterms:modified>
  <cp:category/>
  <cp:version/>
  <cp:contentType/>
  <cp:contentStatus/>
</cp:coreProperties>
</file>