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  <sheet name="Sheet1" sheetId="9" r:id="rId9"/>
  </sheets>
  <definedNames>
    <definedName name="_xlnm.Print_Area" localSheetId="1">'1.운용총칙'!$A$1:$G$24</definedName>
    <definedName name="_xlnm.Print_Area" localSheetId="2">'2-가. 자금수지총괄'!$A$1:$H$16</definedName>
    <definedName name="_xlnm.Print_Area" localSheetId="3">'2-나. 수입계획'!$A$1:$H$13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<sst xmlns="http://schemas.openxmlformats.org/spreadsheetml/2006/main" count="180" uniqueCount="161">
  <si>
    <t>(단위 : 천원)</t>
  </si>
  <si>
    <t>항   목</t>
  </si>
  <si>
    <t>합    계</t>
  </si>
  <si>
    <t>기타</t>
  </si>
  <si>
    <t>계(A)</t>
  </si>
  <si>
    <t>융자금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</si>
  <si>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</si>
  <si>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</si>
  <si>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</si>
  <si>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</si>
  <si>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</si>
  <si>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</si>
  <si>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</si>
  <si>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</si>
  <si>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</si>
  <si>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</si>
  <si>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</si>
  <si>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</si>
  <si>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</si>
  <si>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</si>
  <si>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</si>
  <si>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</si>
  <si>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</si>
  <si>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</si>
  <si>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</si>
  <si>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</si>
  <si>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</si>
  <si>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</si>
  <si>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 xml:space="preserve"> ·예탁금상환금</t>
  </si>
  <si>
    <t xml:space="preserve"> ·예치금회수</t>
  </si>
  <si>
    <t xml:space="preserve"> ·출   연   금</t>
  </si>
  <si>
    <t xml:space="preserve"> ·보   조   금</t>
  </si>
  <si>
    <t xml:space="preserve"> ·차   입   금</t>
  </si>
  <si>
    <t xml:space="preserve"> ·예   수   금</t>
  </si>
  <si>
    <t xml:space="preserve"> ·이 자 수 입</t>
  </si>
  <si>
    <t xml:space="preserve"> ·기 타 수 입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</si>
  <si>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</si>
  <si>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</si>
  <si>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</si>
  <si>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</si>
  <si>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</si>
  <si>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</si>
  <si>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</si>
  <si>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</si>
  <si>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</si>
  <si>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</si>
  <si>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</si>
  <si>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</si>
  <si>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산출내역</t>
  </si>
  <si>
    <t>계(B)</t>
  </si>
  <si>
    <t>합 계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</si>
  <si>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</si>
  <si>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</si>
  <si>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</si>
  <si>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</si>
  <si>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</si>
  <si>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</si>
  <si>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</si>
  <si>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</si>
  <si>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</si>
  <si>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</si>
  <si>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</si>
  <si>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</si>
  <si>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1. 운용총칙</t>
  </si>
  <si>
    <t>(1) 기금조성 현황</t>
  </si>
  <si>
    <t>비  고</t>
  </si>
  <si>
    <t>2. 자금운용계획</t>
  </si>
  <si>
    <t>(1) 기금사업의 목표 : 기금운용의 취지 필요성 서술</t>
  </si>
  <si>
    <t>잔  액
(A-B)</t>
  </si>
  <si>
    <t>조       성       액</t>
  </si>
  <si>
    <t>집        행        액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</si>
  <si>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</si>
  <si>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</si>
  <si>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</si>
  <si>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</si>
  <si>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</si>
  <si>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</si>
  <si>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</si>
  <si>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</si>
  <si>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</si>
  <si>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</si>
  <si>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</si>
  <si>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 xml:space="preserve">(2) 2011년도 기금사업 개요 </t>
  </si>
  <si>
    <t>2010년도말
현재액(A)</t>
  </si>
  <si>
    <t>2011년도 조성계획</t>
  </si>
  <si>
    <t>2011년도말 현재액
(A + B)</t>
  </si>
  <si>
    <t>2005
까지</t>
  </si>
  <si>
    <t>출연금</t>
  </si>
  <si>
    <t>보조금</t>
  </si>
  <si>
    <t>차입금</t>
  </si>
  <si>
    <t>예수금</t>
  </si>
  <si>
    <t>인력
운영비
및
기본
경비</t>
  </si>
  <si>
    <t>차입금
원리금
상환</t>
  </si>
  <si>
    <r>
      <t xml:space="preserve">융자금
회수
</t>
    </r>
    <r>
      <rPr>
        <b/>
        <sz val="9"/>
        <rFont val="HY견명조"/>
        <family val="1"/>
      </rPr>
      <t>(이자포함)</t>
    </r>
  </si>
  <si>
    <t>고유목적
사 업 비</t>
  </si>
  <si>
    <t>2009년도말
현재액</t>
  </si>
  <si>
    <t>2011년도말
현재액(B)</t>
  </si>
  <si>
    <t xml:space="preserve">    가. 기금설치 개요</t>
  </si>
  <si>
    <t xml:space="preserve">   다. 지출계획</t>
  </si>
  <si>
    <t>분야</t>
  </si>
  <si>
    <t>부문</t>
  </si>
  <si>
    <t>정책</t>
  </si>
  <si>
    <t>단위</t>
  </si>
  <si>
    <t>세부</t>
  </si>
  <si>
    <t>편성목</t>
  </si>
  <si>
    <t>전년도
지출액(A)</t>
  </si>
  <si>
    <t>지출액
(B)</t>
  </si>
  <si>
    <t>증 감
(B-A)</t>
  </si>
  <si>
    <t>노인·청소년</t>
  </si>
  <si>
    <t>노인·청소년 보호</t>
  </si>
  <si>
    <t>노인복지증진(노인복지기금)</t>
  </si>
  <si>
    <t>노인복지행사지원</t>
  </si>
  <si>
    <t>201 일반운영비</t>
  </si>
  <si>
    <t>307 민간이전</t>
  </si>
  <si>
    <t>405 자산및 물품취득비</t>
  </si>
  <si>
    <t>01 자산취득비</t>
  </si>
  <si>
    <t>재무활동(주민서비스과)</t>
  </si>
  <si>
    <t>보전지출(노인복지기금)</t>
  </si>
  <si>
    <t>여유자금 예치</t>
  </si>
  <si>
    <t>602 예치금</t>
  </si>
  <si>
    <t>지  출  합  계</t>
  </si>
  <si>
    <t>부산은행</t>
  </si>
  <si>
    <t>주 민 서 비 스 과</t>
  </si>
  <si>
    <t>(2) 설치목적 : 노인의 자립기반 조성과 노인복지증진을 위한 사업추진</t>
  </si>
  <si>
    <t>(3) 설치년도 : 1996년(조례제정일 '96.01.15. 조례 제349호)(개정'05.07.29. 조례 제653호)</t>
  </si>
  <si>
    <t xml:space="preserve">    ○ 노인복지시책 추진</t>
  </si>
  <si>
    <t xml:space="preserve">    ○ 경로당 관련사항 지원</t>
  </si>
  <si>
    <t>(1) 설치근거 : 부산광역시 사하구 노인복지기금 설치 및 운용 관리 조례</t>
  </si>
  <si>
    <t>(3) 지원기준 : 노인복지 시책 추진, 경로당 시설용품 지원</t>
  </si>
  <si>
    <t>(4) 지원대상 : (사)대한노인회 사하구지회, 경로당 등</t>
  </si>
  <si>
    <t>(단위 :  천원)</t>
  </si>
  <si>
    <t xml:space="preserve"> ·고유목적사업비</t>
  </si>
  <si>
    <t xml:space="preserve"> ·융   자   금</t>
  </si>
  <si>
    <t xml:space="preserve"> ·인력운영비</t>
  </si>
  <si>
    <t xml:space="preserve"> ·기 본 경 비</t>
  </si>
  <si>
    <t xml:space="preserve"> ·예   탁   금</t>
  </si>
  <si>
    <t xml:space="preserve"> ·예   치   금</t>
  </si>
  <si>
    <t xml:space="preserve"> ·차입원리금상환</t>
  </si>
  <si>
    <t xml:space="preserve"> ·예수금원리금상환</t>
  </si>
  <si>
    <t>·기 타 지 출</t>
  </si>
  <si>
    <t xml:space="preserve"> ·융자금회수
    (이자 포함)</t>
  </si>
  <si>
    <t>○ 예치금 회수             205,439,000원</t>
  </si>
  <si>
    <t xml:space="preserve">   </t>
  </si>
  <si>
    <t>01 일반운영비</t>
  </si>
  <si>
    <t xml:space="preserve">                                       </t>
  </si>
  <si>
    <t xml:space="preserve">     </t>
  </si>
  <si>
    <t>02 민간경상보조</t>
  </si>
  <si>
    <t>01 예치금</t>
  </si>
  <si>
    <t xml:space="preserve">○경로당프로그램 운영에 따른 강사비지급 
                                                           2,380,000원    </t>
  </si>
  <si>
    <t>○노인의 날 행사지원                              1,360,000원</t>
  </si>
  <si>
    <t>○경로당 물품구입                                 1,500,000원</t>
  </si>
  <si>
    <t xml:space="preserve">○어버이날 기념식및노인단체 연합체육대회 행사지원 
                                                              860,000원                                          </t>
  </si>
  <si>
    <t>○노인신문 구입배부                         11,666원*150부</t>
  </si>
  <si>
    <t>○ 예치금 이자수입
                      200,000,000원*3.05%</t>
  </si>
  <si>
    <t>○노인단체산업시찰지원                          1,500,000원</t>
  </si>
  <si>
    <t>○예치금                                          205,439,000원</t>
  </si>
  <si>
    <t>(2) 재원조성 : 구 예산 출연금 2억원의 적립금고 기금 이자수입금</t>
  </si>
  <si>
    <t>조직</t>
  </si>
  <si>
    <t>주민서비스과</t>
  </si>
  <si>
    <t>노인복지기금 운용계획</t>
  </si>
  <si>
    <t xml:space="preserve">  나. 수입계획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</si>
</sst>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b/>
      <sz val="9"/>
      <name val="HY견명조"/>
      <family val="1"/>
    </font>
    <font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38">
    <xf numFmtId="0" fontId="0" fillId="0" borderId="0" xfId="0" applyAlignment="1">
      <alignment/>
    </xf>
    <xf numFmtId="0" fontId="8" fillId="33" borderId="0" xfId="65" applyFont="1" applyFill="1">
      <alignment/>
      <protection/>
    </xf>
    <xf numFmtId="0" fontId="5" fillId="0" borderId="0" xfId="65">
      <alignment/>
      <protection/>
    </xf>
    <xf numFmtId="0" fontId="5" fillId="33" borderId="0" xfId="65" applyFill="1">
      <alignment/>
      <protection/>
    </xf>
    <xf numFmtId="0" fontId="5" fillId="34" borderId="12" xfId="65" applyFill="1" applyBorder="1">
      <alignment/>
      <protection/>
    </xf>
    <xf numFmtId="0" fontId="5" fillId="35" borderId="13" xfId="65" applyFill="1" applyBorder="1">
      <alignment/>
      <protection/>
    </xf>
    <xf numFmtId="0" fontId="9" fillId="36" borderId="14" xfId="65" applyFont="1" applyFill="1" applyBorder="1" applyAlignment="1">
      <alignment horizontal="center"/>
      <protection/>
    </xf>
    <xf numFmtId="0" fontId="10" fillId="37" borderId="15" xfId="65" applyFont="1" applyFill="1" applyBorder="1" applyAlignment="1">
      <alignment horizontal="center"/>
      <protection/>
    </xf>
    <xf numFmtId="0" fontId="9" fillId="36" borderId="15" xfId="65" applyFont="1" applyFill="1" applyBorder="1" applyAlignment="1">
      <alignment horizontal="center"/>
      <protection/>
    </xf>
    <xf numFmtId="0" fontId="9" fillId="36" borderId="16" xfId="65" applyFont="1" applyFill="1" applyBorder="1" applyAlignment="1">
      <alignment horizontal="center"/>
      <protection/>
    </xf>
    <xf numFmtId="0" fontId="5" fillId="35" borderId="17" xfId="65" applyFill="1" applyBorder="1">
      <alignment/>
      <protection/>
    </xf>
    <xf numFmtId="0" fontId="5" fillId="34" borderId="18" xfId="65" applyFill="1" applyBorder="1">
      <alignment/>
      <protection/>
    </xf>
    <xf numFmtId="0" fontId="5" fillId="35" borderId="18" xfId="65" applyFill="1" applyBorder="1">
      <alignment/>
      <protection/>
    </xf>
    <xf numFmtId="0" fontId="5" fillId="34" borderId="19" xfId="65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178" fontId="15" fillId="0" borderId="18" xfId="49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vertical="center"/>
    </xf>
    <xf numFmtId="41" fontId="15" fillId="0" borderId="20" xfId="49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8" fontId="15" fillId="0" borderId="25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78" fontId="15" fillId="0" borderId="27" xfId="49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shrinkToFit="1"/>
    </xf>
    <xf numFmtId="3" fontId="15" fillId="0" borderId="28" xfId="0" applyNumberFormat="1" applyFont="1" applyBorder="1" applyAlignment="1">
      <alignment horizontal="left" vertical="center" shrinkToFit="1"/>
    </xf>
    <xf numFmtId="178" fontId="15" fillId="0" borderId="19" xfId="49" applyNumberFormat="1" applyFont="1" applyFill="1" applyBorder="1" applyAlignment="1">
      <alignment horizontal="right" vertical="center" shrinkToFit="1"/>
    </xf>
    <xf numFmtId="178" fontId="15" fillId="0" borderId="25" xfId="49" applyNumberFormat="1" applyFont="1" applyFill="1" applyBorder="1" applyAlignment="1">
      <alignment horizontal="right" vertical="center" shrinkToFit="1"/>
    </xf>
    <xf numFmtId="3" fontId="17" fillId="0" borderId="26" xfId="0" applyNumberFormat="1" applyFont="1" applyBorder="1" applyAlignment="1">
      <alignment horizontal="center" vertical="center" shrinkToFit="1"/>
    </xf>
    <xf numFmtId="178" fontId="15" fillId="0" borderId="13" xfId="49" applyNumberFormat="1" applyFont="1" applyFill="1" applyBorder="1" applyAlignment="1">
      <alignment horizontal="right" vertical="center" shrinkToFit="1"/>
    </xf>
    <xf numFmtId="41" fontId="17" fillId="0" borderId="17" xfId="49" applyFont="1" applyFill="1" applyBorder="1" applyAlignment="1">
      <alignment horizontal="center" vertical="center" shrinkToFit="1"/>
    </xf>
    <xf numFmtId="178" fontId="15" fillId="0" borderId="29" xfId="49" applyNumberFormat="1" applyFont="1" applyFill="1" applyBorder="1" applyAlignment="1">
      <alignment horizontal="right" vertical="center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7" xfId="0" applyNumberFormat="1" applyFont="1" applyFill="1" applyBorder="1" applyAlignment="1">
      <alignment horizontal="right" vertical="center" shrinkToFit="1"/>
    </xf>
    <xf numFmtId="0" fontId="15" fillId="0" borderId="30" xfId="0" applyFont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right" vertical="center" shrinkToFit="1"/>
    </xf>
    <xf numFmtId="178" fontId="16" fillId="0" borderId="32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3" xfId="0" applyNumberFormat="1" applyFont="1" applyFill="1" applyBorder="1" applyAlignment="1">
      <alignment horizontal="right" vertical="center" shrinkToFit="1"/>
    </xf>
    <xf numFmtId="0" fontId="17" fillId="34" borderId="34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right" vertical="center" shrinkToFit="1"/>
    </xf>
    <xf numFmtId="178" fontId="16" fillId="0" borderId="33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16" fillId="0" borderId="35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3" fontId="16" fillId="0" borderId="37" xfId="0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wrapText="1" shrinkToFit="1"/>
    </xf>
    <xf numFmtId="0" fontId="17" fillId="34" borderId="2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41" fontId="15" fillId="0" borderId="38" xfId="49" applyNumberFormat="1" applyFont="1" applyFill="1" applyBorder="1" applyAlignment="1">
      <alignment vertical="center" wrapText="1"/>
    </xf>
    <xf numFmtId="41" fontId="15" fillId="0" borderId="39" xfId="49" applyFont="1" applyFill="1" applyBorder="1" applyAlignment="1">
      <alignment vertical="center" wrapText="1"/>
    </xf>
    <xf numFmtId="41" fontId="15" fillId="0" borderId="22" xfId="49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41" fontId="15" fillId="0" borderId="18" xfId="49" applyNumberFormat="1" applyFont="1" applyFill="1" applyBorder="1" applyAlignment="1">
      <alignment vertical="center" wrapText="1"/>
    </xf>
    <xf numFmtId="41" fontId="15" fillId="0" borderId="27" xfId="49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 shrinkToFit="1"/>
    </xf>
    <xf numFmtId="0" fontId="16" fillId="0" borderId="35" xfId="0" applyFont="1" applyBorder="1" applyAlignment="1">
      <alignment vertical="center" wrapText="1" shrinkToFit="1"/>
    </xf>
    <xf numFmtId="0" fontId="16" fillId="0" borderId="41" xfId="0" applyFont="1" applyBorder="1" applyAlignment="1">
      <alignment vertical="center" wrapText="1" shrinkToFit="1"/>
    </xf>
    <xf numFmtId="0" fontId="16" fillId="0" borderId="42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16" fillId="0" borderId="37" xfId="0" applyFont="1" applyBorder="1" applyAlignment="1">
      <alignment vertical="center" wrapText="1" shrinkToFit="1"/>
    </xf>
    <xf numFmtId="0" fontId="16" fillId="0" borderId="37" xfId="0" applyFont="1" applyBorder="1" applyAlignment="1">
      <alignment vertical="center" shrinkToFit="1"/>
    </xf>
    <xf numFmtId="3" fontId="16" fillId="0" borderId="40" xfId="0" applyNumberFormat="1" applyFont="1" applyFill="1" applyBorder="1" applyAlignment="1">
      <alignment horizontal="right" vertical="center" shrinkToFit="1"/>
    </xf>
    <xf numFmtId="3" fontId="16" fillId="0" borderId="35" xfId="0" applyNumberFormat="1" applyFont="1" applyFill="1" applyBorder="1" applyAlignment="1">
      <alignment horizontal="right" vertical="center" shrinkToFit="1"/>
    </xf>
    <xf numFmtId="3" fontId="16" fillId="0" borderId="41" xfId="0" applyNumberFormat="1" applyFont="1" applyFill="1" applyBorder="1" applyAlignment="1">
      <alignment horizontal="right" vertical="center" shrinkToFit="1"/>
    </xf>
    <xf numFmtId="0" fontId="18" fillId="34" borderId="43" xfId="0" applyFont="1" applyFill="1" applyBorder="1" applyAlignment="1">
      <alignment horizontal="center" vertical="center" wrapText="1" shrinkToFit="1"/>
    </xf>
    <xf numFmtId="0" fontId="18" fillId="34" borderId="44" xfId="0" applyFont="1" applyFill="1" applyBorder="1" applyAlignment="1">
      <alignment horizontal="center" vertical="center" wrapText="1" shrinkToFit="1"/>
    </xf>
    <xf numFmtId="0" fontId="18" fillId="34" borderId="45" xfId="0" applyFont="1" applyFill="1" applyBorder="1" applyAlignment="1">
      <alignment vertical="center" wrapText="1" shrinkToFit="1"/>
    </xf>
    <xf numFmtId="0" fontId="18" fillId="34" borderId="45" xfId="0" applyFont="1" applyFill="1" applyBorder="1" applyAlignment="1">
      <alignment horizontal="center" vertical="center" wrapText="1" shrinkToFit="1"/>
    </xf>
    <xf numFmtId="0" fontId="16" fillId="0" borderId="46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48" xfId="0" applyFont="1" applyBorder="1" applyAlignment="1">
      <alignment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41" fontId="15" fillId="0" borderId="31" xfId="49" applyNumberFormat="1" applyFont="1" applyFill="1" applyBorder="1" applyAlignment="1">
      <alignment vertical="center" wrapText="1"/>
    </xf>
    <xf numFmtId="41" fontId="15" fillId="0" borderId="32" xfId="49" applyFont="1" applyFill="1" applyBorder="1" applyAlignment="1">
      <alignment vertical="center" wrapText="1"/>
    </xf>
    <xf numFmtId="3" fontId="16" fillId="0" borderId="48" xfId="0" applyNumberFormat="1" applyFont="1" applyFill="1" applyBorder="1" applyAlignment="1">
      <alignment horizontal="right" vertical="center" shrinkToFit="1"/>
    </xf>
    <xf numFmtId="0" fontId="16" fillId="0" borderId="40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3" fontId="18" fillId="0" borderId="50" xfId="0" applyNumberFormat="1" applyFont="1" applyFill="1" applyBorder="1" applyAlignment="1">
      <alignment horizontal="right" vertical="center" shrinkToFit="1"/>
    </xf>
    <xf numFmtId="178" fontId="16" fillId="0" borderId="29" xfId="0" applyNumberFormat="1" applyFont="1" applyFill="1" applyBorder="1" applyAlignment="1">
      <alignment horizontal="right" vertical="center" shrinkToFit="1"/>
    </xf>
    <xf numFmtId="178" fontId="18" fillId="0" borderId="32" xfId="0" applyNumberFormat="1" applyFont="1" applyFill="1" applyBorder="1" applyAlignment="1">
      <alignment horizontal="right" vertical="center" shrinkToFit="1"/>
    </xf>
    <xf numFmtId="0" fontId="18" fillId="34" borderId="51" xfId="0" applyFont="1" applyFill="1" applyBorder="1" applyAlignment="1">
      <alignment horizontal="center" vertical="center" wrapText="1" shrinkToFit="1"/>
    </xf>
    <xf numFmtId="178" fontId="16" fillId="0" borderId="25" xfId="0" applyNumberFormat="1" applyFont="1" applyFill="1" applyBorder="1" applyAlignment="1">
      <alignment horizontal="right" vertical="center" shrinkToFit="1"/>
    </xf>
    <xf numFmtId="0" fontId="16" fillId="0" borderId="52" xfId="0" applyFont="1" applyBorder="1" applyAlignment="1">
      <alignment horizontal="left" vertical="center"/>
    </xf>
    <xf numFmtId="0" fontId="17" fillId="34" borderId="4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6" fillId="0" borderId="18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vertical="center" wrapText="1" shrinkToFit="1"/>
    </xf>
    <xf numFmtId="0" fontId="16" fillId="0" borderId="35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vertical="center" wrapText="1" shrinkToFit="1"/>
    </xf>
    <xf numFmtId="0" fontId="16" fillId="0" borderId="49" xfId="0" applyFont="1" applyFill="1" applyBorder="1" applyAlignment="1">
      <alignment vertical="center" wrapText="1" shrinkToFit="1"/>
    </xf>
    <xf numFmtId="0" fontId="15" fillId="0" borderId="0" xfId="0" applyFont="1" applyFill="1" applyAlignment="1">
      <alignment horizontal="center"/>
    </xf>
    <xf numFmtId="3" fontId="15" fillId="0" borderId="20" xfId="0" applyNumberFormat="1" applyFont="1" applyFill="1" applyBorder="1" applyAlignment="1">
      <alignment horizontal="left" vertical="center" shrinkToFit="1"/>
    </xf>
    <xf numFmtId="0" fontId="1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" fontId="15" fillId="0" borderId="19" xfId="0" applyNumberFormat="1" applyFont="1" applyFill="1" applyBorder="1" applyAlignment="1">
      <alignment horizontal="left" vertical="center" shrinkToFit="1"/>
    </xf>
    <xf numFmtId="192" fontId="15" fillId="0" borderId="17" xfId="49" applyNumberFormat="1" applyFont="1" applyFill="1" applyBorder="1" applyAlignment="1">
      <alignment horizontal="right" vertical="center" shrinkToFit="1"/>
    </xf>
    <xf numFmtId="192" fontId="15" fillId="0" borderId="20" xfId="49" applyNumberFormat="1" applyFont="1" applyFill="1" applyBorder="1" applyAlignment="1">
      <alignment horizontal="right" vertical="center" shrinkToFit="1"/>
    </xf>
    <xf numFmtId="192" fontId="12" fillId="0" borderId="19" xfId="49" applyNumberFormat="1" applyFont="1" applyFill="1" applyBorder="1" applyAlignment="1">
      <alignment horizontal="right" shrinkToFit="1"/>
    </xf>
    <xf numFmtId="192" fontId="15" fillId="0" borderId="20" xfId="0" applyNumberFormat="1" applyFont="1" applyFill="1" applyBorder="1" applyAlignment="1">
      <alignment horizontal="right" vertical="center" shrinkToFit="1"/>
    </xf>
    <xf numFmtId="192" fontId="15" fillId="0" borderId="19" xfId="49" applyNumberFormat="1" applyFont="1" applyFill="1" applyBorder="1" applyAlignment="1">
      <alignment horizontal="right" vertical="center" shrinkToFit="1"/>
    </xf>
    <xf numFmtId="178" fontId="15" fillId="0" borderId="17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0" fontId="16" fillId="0" borderId="53" xfId="0" applyFont="1" applyBorder="1" applyAlignment="1">
      <alignment vertical="center" wrapText="1" shrinkToFit="1"/>
    </xf>
    <xf numFmtId="176" fontId="17" fillId="38" borderId="54" xfId="0" applyNumberFormat="1" applyFont="1" applyFill="1" applyBorder="1" applyAlignment="1">
      <alignment horizontal="center" vertical="center" shrinkToFit="1"/>
    </xf>
    <xf numFmtId="176" fontId="17" fillId="38" borderId="34" xfId="0" applyNumberFormat="1" applyFont="1" applyFill="1" applyBorder="1" applyAlignment="1">
      <alignment horizontal="center" vertical="center" wrapText="1" shrinkToFit="1"/>
    </xf>
    <xf numFmtId="176" fontId="17" fillId="38" borderId="34" xfId="0" applyNumberFormat="1" applyFont="1" applyFill="1" applyBorder="1" applyAlignment="1">
      <alignment horizontal="center" vertical="center" shrinkToFit="1"/>
    </xf>
    <xf numFmtId="176" fontId="17" fillId="38" borderId="55" xfId="0" applyNumberFormat="1" applyFont="1" applyFill="1" applyBorder="1" applyAlignment="1">
      <alignment horizontal="center" vertical="center" wrapText="1" shrinkToFit="1"/>
    </xf>
    <xf numFmtId="0" fontId="16" fillId="0" borderId="40" xfId="0" applyFont="1" applyBorder="1" applyAlignment="1">
      <alignment vertical="center" wrapText="1" shrinkToFit="1"/>
    </xf>
    <xf numFmtId="0" fontId="16" fillId="0" borderId="56" xfId="0" applyFont="1" applyBorder="1" applyAlignment="1">
      <alignment horizontal="left" vertical="center" shrinkToFit="1"/>
    </xf>
    <xf numFmtId="0" fontId="16" fillId="0" borderId="57" xfId="0" applyFont="1" applyBorder="1" applyAlignment="1">
      <alignment horizontal="left" vertical="center"/>
    </xf>
    <xf numFmtId="178" fontId="15" fillId="0" borderId="31" xfId="49" applyNumberFormat="1" applyFont="1" applyFill="1" applyBorder="1" applyAlignment="1">
      <alignment vertical="center" wrapText="1"/>
    </xf>
    <xf numFmtId="178" fontId="15" fillId="0" borderId="38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176" fontId="17" fillId="38" borderId="59" xfId="0" applyNumberFormat="1" applyFont="1" applyFill="1" applyBorder="1" applyAlignment="1">
      <alignment horizontal="center" vertical="center" shrinkToFit="1"/>
    </xf>
    <xf numFmtId="176" fontId="17" fillId="38" borderId="60" xfId="0" applyNumberFormat="1" applyFont="1" applyFill="1" applyBorder="1" applyAlignment="1">
      <alignment horizontal="center" vertical="center" shrinkToFit="1"/>
    </xf>
    <xf numFmtId="176" fontId="17" fillId="38" borderId="61" xfId="0" applyNumberFormat="1" applyFont="1" applyFill="1" applyBorder="1" applyAlignment="1">
      <alignment horizontal="center" vertical="center" shrinkToFit="1"/>
    </xf>
    <xf numFmtId="176" fontId="17" fillId="38" borderId="62" xfId="0" applyNumberFormat="1" applyFont="1" applyFill="1" applyBorder="1" applyAlignment="1">
      <alignment horizontal="center" vertical="center" shrinkToFit="1"/>
    </xf>
    <xf numFmtId="0" fontId="17" fillId="34" borderId="63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67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vertical="center" wrapText="1"/>
    </xf>
    <xf numFmtId="0" fontId="15" fillId="0" borderId="69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left" vertical="center" wrapText="1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wrapText="1"/>
    </xf>
    <xf numFmtId="0" fontId="16" fillId="0" borderId="49" xfId="0" applyFont="1" applyBorder="1" applyAlignment="1">
      <alignment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42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8" fillId="34" borderId="45" xfId="0" applyFont="1" applyFill="1" applyBorder="1" applyAlignment="1">
      <alignment horizontal="center" vertical="center" wrapText="1" shrinkToFit="1"/>
    </xf>
    <xf numFmtId="0" fontId="18" fillId="34" borderId="73" xfId="0" applyFont="1" applyFill="1" applyBorder="1" applyAlignment="1">
      <alignment horizontal="center" vertical="center" wrapText="1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Fill="1" applyBorder="1" applyAlignment="1">
      <alignment vertical="center" wrapText="1" shrinkToFit="1"/>
    </xf>
    <xf numFmtId="0" fontId="16" fillId="0" borderId="49" xfId="0" applyFont="1" applyFill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0" fontId="15" fillId="0" borderId="74" xfId="0" applyFont="1" applyBorder="1" applyAlignment="1">
      <alignment horizontal="right"/>
    </xf>
    <xf numFmtId="0" fontId="16" fillId="0" borderId="37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75" xfId="0" applyFont="1" applyBorder="1" applyAlignment="1">
      <alignment horizontal="left" vertical="center" wrapText="1" shrinkToFit="1"/>
    </xf>
    <xf numFmtId="0" fontId="12" fillId="0" borderId="63" xfId="0" applyFont="1" applyBorder="1" applyAlignment="1">
      <alignment horizontal="center" vertical="center" wrapText="1"/>
    </xf>
    <xf numFmtId="0" fontId="17" fillId="34" borderId="72" xfId="0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76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7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_1202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omma [0]_ SG&amp;A Bridge " xfId="72"/>
    <cellStyle name="Comma_ SG&amp;A Bridge " xfId="73"/>
    <cellStyle name="Currency [0]_ SG&amp;A Bridge " xfId="74"/>
    <cellStyle name="Currency_ SG&amp;A Bridge " xfId="75"/>
    <cellStyle name="Header1" xfId="76"/>
    <cellStyle name="Header2" xfId="77"/>
    <cellStyle name="Normal_ SG&amp;A Bridge 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49" customFormat="1" ht="30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49" customFormat="1" ht="30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49" customFormat="1" ht="49.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49" customFormat="1" ht="37.5" customHeight="1">
      <c r="A4" s="170" t="s">
        <v>159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5" s="52" customFormat="1" ht="49.5" customHeight="1">
      <c r="A5" s="53"/>
      <c r="B5" s="5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</row>
    <row r="6" spans="1:15" s="49" customFormat="1" ht="30" customHeight="1">
      <c r="A6" s="50"/>
      <c r="B6" s="51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5" s="49" customFormat="1" ht="30" customHeight="1">
      <c r="A7" s="50"/>
      <c r="B7" s="51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1:15" s="49" customFormat="1" ht="30" customHeight="1">
      <c r="A8" s="50"/>
      <c r="B8" s="51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</row>
    <row r="9" spans="1:15" s="49" customFormat="1" ht="30" customHeight="1">
      <c r="A9" s="50"/>
      <c r="B9" s="51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</row>
    <row r="10" spans="1:15" s="49" customFormat="1" ht="30" customHeight="1">
      <c r="A10" s="50"/>
      <c r="B10" s="51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</row>
    <row r="11" spans="1:15" s="49" customFormat="1" ht="30" customHeight="1">
      <c r="A11" s="50"/>
      <c r="B11" s="51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</row>
    <row r="12" spans="1:14" s="49" customFormat="1" ht="30" customHeight="1">
      <c r="A12" s="50"/>
      <c r="B12" s="169" t="s">
        <v>122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s="49" customFormat="1" ht="30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49" customFormat="1" ht="30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8661417322834646" header="0.5118110236220472" footer="0.5118110236220472"/>
  <pageSetup firstPageNumber="37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view="pageBreakPreview" zoomScale="90" zoomScaleNormal="70" zoomScaleSheetLayoutView="90" zoomScalePageLayoutView="0" workbookViewId="0" topLeftCell="A1">
      <selection activeCell="A2" sqref="A2:G2"/>
    </sheetView>
  </sheetViews>
  <sheetFormatPr defaultColWidth="8.88671875" defaultRowHeight="13.5"/>
  <cols>
    <col min="1" max="1" width="8.4453125" style="14" customWidth="1"/>
    <col min="2" max="2" width="19.77734375" style="14" customWidth="1"/>
    <col min="3" max="5" width="19.3359375" style="14" customWidth="1"/>
    <col min="6" max="6" width="19.77734375" style="14" customWidth="1"/>
    <col min="7" max="7" width="19.33593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71" t="s">
        <v>159</v>
      </c>
      <c r="B2" s="171"/>
      <c r="C2" s="171"/>
      <c r="D2" s="171"/>
      <c r="E2" s="171"/>
      <c r="F2" s="171"/>
      <c r="G2" s="171"/>
    </row>
    <row r="3" ht="13.5" customHeight="1"/>
    <row r="4" spans="1:3" ht="21.75" customHeight="1">
      <c r="A4" s="175" t="s">
        <v>63</v>
      </c>
      <c r="B4" s="175"/>
      <c r="C4" s="175"/>
    </row>
    <row r="5" spans="1:15" ht="21.75" customHeight="1">
      <c r="A5" s="15" t="s">
        <v>97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s="16" customFormat="1" ht="21" customHeight="1">
      <c r="B6" s="16" t="s">
        <v>127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 s="16" customFormat="1" ht="21" customHeight="1">
      <c r="B7" s="16" t="s">
        <v>123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s="16" customFormat="1" ht="21" customHeight="1">
      <c r="B8" s="16" t="s">
        <v>124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3:15" ht="9.75" customHeight="1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21.75" customHeight="1">
      <c r="A10" s="15" t="s">
        <v>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2:15" s="16" customFormat="1" ht="21" customHeight="1">
      <c r="B11" s="16" t="s">
        <v>67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="16" customFormat="1" ht="21" customHeight="1">
      <c r="B12" s="16" t="s">
        <v>82</v>
      </c>
    </row>
    <row r="13" s="16" customFormat="1" ht="21" customHeight="1">
      <c r="B13" s="16" t="s">
        <v>125</v>
      </c>
    </row>
    <row r="14" s="16" customFormat="1" ht="21" customHeight="1">
      <c r="B14" s="16" t="s">
        <v>126</v>
      </c>
    </row>
    <row r="15" s="16" customFormat="1" ht="9.75" customHeight="1"/>
    <row r="16" ht="21.75" customHeight="1">
      <c r="A16" s="15" t="s">
        <v>26</v>
      </c>
    </row>
    <row r="17" ht="21.75" customHeight="1">
      <c r="B17" s="16" t="s">
        <v>64</v>
      </c>
    </row>
    <row r="18" spans="2:7" ht="15" customHeight="1">
      <c r="B18" s="16"/>
      <c r="G18" s="40" t="s">
        <v>130</v>
      </c>
    </row>
    <row r="19" spans="2:8" ht="21.75" customHeight="1">
      <c r="B19" s="174" t="s">
        <v>83</v>
      </c>
      <c r="C19" s="176" t="s">
        <v>84</v>
      </c>
      <c r="D19" s="177"/>
      <c r="E19" s="178"/>
      <c r="F19" s="174" t="s">
        <v>85</v>
      </c>
      <c r="G19" s="172" t="s">
        <v>65</v>
      </c>
      <c r="H19" s="17"/>
    </row>
    <row r="20" spans="2:8" ht="21.75" customHeight="1">
      <c r="B20" s="173"/>
      <c r="C20" s="18" t="s">
        <v>22</v>
      </c>
      <c r="D20" s="18" t="s">
        <v>23</v>
      </c>
      <c r="E20" s="18" t="s">
        <v>24</v>
      </c>
      <c r="F20" s="173"/>
      <c r="G20" s="173"/>
      <c r="H20" s="17"/>
    </row>
    <row r="21" spans="2:8" ht="21.75" customHeight="1">
      <c r="B21" s="19">
        <v>205439</v>
      </c>
      <c r="C21" s="19">
        <v>6100</v>
      </c>
      <c r="D21" s="19">
        <v>6100</v>
      </c>
      <c r="E21" s="19">
        <f>C21-D21</f>
        <v>0</v>
      </c>
      <c r="F21" s="19">
        <f>B21+E21</f>
        <v>205439</v>
      </c>
      <c r="G21" s="18"/>
      <c r="H21" s="17"/>
    </row>
    <row r="22" ht="21.75" customHeight="1">
      <c r="B22" s="16" t="s">
        <v>156</v>
      </c>
    </row>
    <row r="23" ht="21.75" customHeight="1">
      <c r="B23" s="16" t="s">
        <v>128</v>
      </c>
    </row>
    <row r="24" ht="21.75" customHeight="1">
      <c r="B24" s="16" t="s">
        <v>129</v>
      </c>
    </row>
    <row r="25" ht="15" customHeight="1"/>
  </sheetData>
  <sheetProtection/>
  <mergeCells count="6">
    <mergeCell ref="A2:G2"/>
    <mergeCell ref="G19:G20"/>
    <mergeCell ref="B19:B20"/>
    <mergeCell ref="A4:C4"/>
    <mergeCell ref="C19:E19"/>
    <mergeCell ref="F19:F20"/>
  </mergeCells>
  <printOptions/>
  <pageMargins left="0.7480314960629921" right="0.7480314960629921" top="0.984251968503937" bottom="0.8661417322834646" header="0.5118110236220472" footer="0.5118110236220472"/>
  <pageSetup firstPageNumber="39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21.3359375" style="14" customWidth="1"/>
    <col min="2" max="4" width="13.77734375" style="14" customWidth="1"/>
    <col min="5" max="5" width="21.3359375" style="14" customWidth="1"/>
    <col min="6" max="8" width="13.77734375" style="14" customWidth="1"/>
    <col min="9" max="16384" width="8.88671875" style="14" customWidth="1"/>
  </cols>
  <sheetData>
    <row r="1" spans="1:4" ht="16.5" customHeight="1">
      <c r="A1" s="175" t="s">
        <v>66</v>
      </c>
      <c r="B1" s="175"/>
      <c r="C1" s="175"/>
      <c r="D1" s="175"/>
    </row>
    <row r="2" spans="1:4" ht="14.25" customHeight="1">
      <c r="A2" s="20"/>
      <c r="B2" s="20"/>
      <c r="C2" s="20"/>
      <c r="D2" s="20"/>
    </row>
    <row r="3" spans="1:4" ht="19.5" customHeight="1">
      <c r="A3" s="21" t="s">
        <v>27</v>
      </c>
      <c r="B3" s="20"/>
      <c r="C3" s="20"/>
      <c r="D3" s="20"/>
    </row>
    <row r="4" ht="15" customHeight="1" thickBot="1">
      <c r="H4" s="41" t="s">
        <v>52</v>
      </c>
    </row>
    <row r="5" spans="1:8" s="22" customFormat="1" ht="36.75" customHeight="1">
      <c r="A5" s="179" t="s">
        <v>71</v>
      </c>
      <c r="B5" s="180"/>
      <c r="C5" s="180"/>
      <c r="D5" s="180"/>
      <c r="E5" s="181" t="s">
        <v>72</v>
      </c>
      <c r="F5" s="180"/>
      <c r="G5" s="180"/>
      <c r="H5" s="182"/>
    </row>
    <row r="6" spans="1:8" s="22" customFormat="1" ht="45" customHeight="1" thickBot="1">
      <c r="A6" s="159" t="s">
        <v>1</v>
      </c>
      <c r="B6" s="160" t="s">
        <v>73</v>
      </c>
      <c r="C6" s="160" t="s">
        <v>74</v>
      </c>
      <c r="D6" s="160" t="s">
        <v>75</v>
      </c>
      <c r="E6" s="161" t="s">
        <v>1</v>
      </c>
      <c r="F6" s="160" t="s">
        <v>76</v>
      </c>
      <c r="G6" s="160" t="s">
        <v>77</v>
      </c>
      <c r="H6" s="162" t="s">
        <v>75</v>
      </c>
    </row>
    <row r="7" spans="1:15" s="23" customFormat="1" ht="36" customHeight="1" thickTop="1">
      <c r="A7" s="71" t="s">
        <v>2</v>
      </c>
      <c r="B7" s="150">
        <f>SUM(B8:B16)</f>
        <v>216184</v>
      </c>
      <c r="C7" s="150">
        <f>SUM(C8:C16)</f>
        <v>211539</v>
      </c>
      <c r="D7" s="72">
        <f>SUM(C7-B7)</f>
        <v>-4645</v>
      </c>
      <c r="E7" s="73" t="s">
        <v>2</v>
      </c>
      <c r="F7" s="150">
        <f>SUM(F8:F16)</f>
        <v>216184</v>
      </c>
      <c r="G7" s="150">
        <f>SUM(G8:G16)</f>
        <v>211539</v>
      </c>
      <c r="H7" s="74">
        <f>SUM(G7-F7)</f>
        <v>-4645</v>
      </c>
      <c r="I7" s="143"/>
      <c r="J7" s="143"/>
      <c r="K7" s="143"/>
      <c r="L7" s="143"/>
      <c r="M7" s="143"/>
      <c r="N7" s="143"/>
      <c r="O7" s="143"/>
    </row>
    <row r="8" spans="1:15" s="16" customFormat="1" ht="36" customHeight="1">
      <c r="A8" s="67" t="s">
        <v>30</v>
      </c>
      <c r="B8" s="151"/>
      <c r="C8" s="151"/>
      <c r="D8" s="24">
        <f aca="true" t="shared" si="0" ref="D8:D16">SUM(C8-B8)</f>
        <v>0</v>
      </c>
      <c r="E8" s="144" t="s">
        <v>131</v>
      </c>
      <c r="F8" s="153">
        <v>13280</v>
      </c>
      <c r="G8" s="153">
        <v>6100</v>
      </c>
      <c r="H8" s="66">
        <f>SUM(G8-F8)</f>
        <v>-7180</v>
      </c>
      <c r="I8" s="22"/>
      <c r="J8" s="22"/>
      <c r="K8" s="22"/>
      <c r="L8" s="22"/>
      <c r="M8" s="22"/>
      <c r="N8" s="22"/>
      <c r="O8" s="22"/>
    </row>
    <row r="9" spans="1:15" s="16" customFormat="1" ht="36" customHeight="1">
      <c r="A9" s="67" t="s">
        <v>31</v>
      </c>
      <c r="B9" s="151"/>
      <c r="C9" s="151"/>
      <c r="D9" s="24">
        <f t="shared" si="0"/>
        <v>0</v>
      </c>
      <c r="E9" s="144" t="s">
        <v>132</v>
      </c>
      <c r="F9" s="153"/>
      <c r="G9" s="153"/>
      <c r="H9" s="66">
        <f aca="true" t="shared" si="1" ref="H9:H15">SUM(G9-F9)</f>
        <v>0</v>
      </c>
      <c r="I9" s="22"/>
      <c r="J9" s="22"/>
      <c r="K9" s="22"/>
      <c r="L9" s="22"/>
      <c r="M9" s="22"/>
      <c r="N9" s="22"/>
      <c r="O9" s="22"/>
    </row>
    <row r="10" spans="1:15" s="16" customFormat="1" ht="36" customHeight="1">
      <c r="A10" s="67" t="s">
        <v>32</v>
      </c>
      <c r="B10" s="151"/>
      <c r="C10" s="151"/>
      <c r="D10" s="24">
        <f t="shared" si="0"/>
        <v>0</v>
      </c>
      <c r="E10" s="144" t="s">
        <v>133</v>
      </c>
      <c r="F10" s="151"/>
      <c r="G10" s="151"/>
      <c r="H10" s="66">
        <f t="shared" si="1"/>
        <v>0</v>
      </c>
      <c r="I10" s="22"/>
      <c r="J10" s="22"/>
      <c r="K10" s="22"/>
      <c r="L10" s="22"/>
      <c r="M10" s="22"/>
      <c r="N10" s="22"/>
      <c r="O10" s="22"/>
    </row>
    <row r="11" spans="1:15" s="16" customFormat="1" ht="36" customHeight="1">
      <c r="A11" s="92" t="s">
        <v>140</v>
      </c>
      <c r="B11" s="151"/>
      <c r="C11" s="151"/>
      <c r="D11" s="24">
        <f t="shared" si="0"/>
        <v>0</v>
      </c>
      <c r="E11" s="144" t="s">
        <v>134</v>
      </c>
      <c r="F11" s="153"/>
      <c r="G11" s="153"/>
      <c r="H11" s="66">
        <f t="shared" si="1"/>
        <v>0</v>
      </c>
      <c r="I11" s="22"/>
      <c r="J11" s="22"/>
      <c r="K11" s="22"/>
      <c r="L11" s="22"/>
      <c r="M11" s="22"/>
      <c r="N11" s="22"/>
      <c r="O11" s="22"/>
    </row>
    <row r="12" spans="1:8" s="16" customFormat="1" ht="36" customHeight="1">
      <c r="A12" s="67" t="s">
        <v>28</v>
      </c>
      <c r="B12" s="151"/>
      <c r="C12" s="151"/>
      <c r="D12" s="24">
        <f t="shared" si="0"/>
        <v>0</v>
      </c>
      <c r="E12" s="144" t="s">
        <v>135</v>
      </c>
      <c r="F12" s="153"/>
      <c r="G12" s="153"/>
      <c r="H12" s="66">
        <f t="shared" si="1"/>
        <v>0</v>
      </c>
    </row>
    <row r="13" spans="1:8" s="16" customFormat="1" ht="36" customHeight="1">
      <c r="A13" s="67" t="s">
        <v>29</v>
      </c>
      <c r="B13" s="151">
        <v>210444</v>
      </c>
      <c r="C13" s="151">
        <v>205439</v>
      </c>
      <c r="D13" s="24">
        <f t="shared" si="0"/>
        <v>-5005</v>
      </c>
      <c r="E13" s="144" t="s">
        <v>136</v>
      </c>
      <c r="F13" s="153">
        <v>202904</v>
      </c>
      <c r="G13" s="153">
        <v>205439</v>
      </c>
      <c r="H13" s="66">
        <f t="shared" si="1"/>
        <v>2535</v>
      </c>
    </row>
    <row r="14" spans="1:8" s="16" customFormat="1" ht="36" customHeight="1">
      <c r="A14" s="67" t="s">
        <v>33</v>
      </c>
      <c r="B14" s="151"/>
      <c r="C14" s="151"/>
      <c r="D14" s="24">
        <f t="shared" si="0"/>
        <v>0</v>
      </c>
      <c r="E14" s="144" t="s">
        <v>137</v>
      </c>
      <c r="F14" s="153"/>
      <c r="G14" s="153"/>
      <c r="H14" s="66">
        <f t="shared" si="1"/>
        <v>0</v>
      </c>
    </row>
    <row r="15" spans="1:8" s="16" customFormat="1" ht="36" customHeight="1">
      <c r="A15" s="67" t="s">
        <v>34</v>
      </c>
      <c r="B15" s="151">
        <v>5740</v>
      </c>
      <c r="C15" s="151">
        <v>6100</v>
      </c>
      <c r="D15" s="24">
        <f t="shared" si="0"/>
        <v>360</v>
      </c>
      <c r="E15" s="144" t="s">
        <v>138</v>
      </c>
      <c r="F15" s="153"/>
      <c r="G15" s="153"/>
      <c r="H15" s="66">
        <f t="shared" si="1"/>
        <v>0</v>
      </c>
    </row>
    <row r="16" spans="1:8" ht="36" customHeight="1" thickBot="1">
      <c r="A16" s="68" t="s">
        <v>35</v>
      </c>
      <c r="B16" s="152"/>
      <c r="C16" s="152"/>
      <c r="D16" s="69">
        <f t="shared" si="0"/>
        <v>0</v>
      </c>
      <c r="E16" s="149" t="s">
        <v>139</v>
      </c>
      <c r="F16" s="154"/>
      <c r="G16" s="154"/>
      <c r="H16" s="70">
        <f>SUM(G16-F16)</f>
        <v>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40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8.88671875" defaultRowHeight="13.5"/>
  <cols>
    <col min="1" max="3" width="5.5546875" style="27" customWidth="1"/>
    <col min="4" max="4" width="17.77734375" style="27" customWidth="1"/>
    <col min="5" max="7" width="16.77734375" style="27" customWidth="1"/>
    <col min="8" max="8" width="40.77734375" style="27" customWidth="1"/>
    <col min="9" max="16384" width="8.88671875" style="27" customWidth="1"/>
  </cols>
  <sheetData>
    <row r="1" spans="1:5" s="29" customFormat="1" ht="30" customHeight="1">
      <c r="A1" s="28" t="s">
        <v>160</v>
      </c>
      <c r="B1" s="28"/>
      <c r="C1" s="28"/>
      <c r="D1" s="28"/>
      <c r="E1" s="28"/>
    </row>
    <row r="2" spans="1:8" ht="15.75" customHeight="1" thickBot="1">
      <c r="A2" s="25"/>
      <c r="B2" s="25"/>
      <c r="C2" s="25"/>
      <c r="D2" s="26"/>
      <c r="E2" s="26"/>
      <c r="H2" s="40" t="s">
        <v>0</v>
      </c>
    </row>
    <row r="3" spans="1:8" s="30" customFormat="1" ht="39.75" customHeight="1">
      <c r="A3" s="201" t="s">
        <v>78</v>
      </c>
      <c r="B3" s="202"/>
      <c r="C3" s="202"/>
      <c r="D3" s="202"/>
      <c r="E3" s="187" t="s">
        <v>79</v>
      </c>
      <c r="F3" s="189" t="s">
        <v>74</v>
      </c>
      <c r="G3" s="183" t="s">
        <v>80</v>
      </c>
      <c r="H3" s="185" t="s">
        <v>48</v>
      </c>
    </row>
    <row r="4" spans="1:8" s="30" customFormat="1" ht="39.75" customHeight="1" thickBot="1">
      <c r="A4" s="93" t="s">
        <v>36</v>
      </c>
      <c r="B4" s="94" t="s">
        <v>37</v>
      </c>
      <c r="C4" s="94" t="s">
        <v>38</v>
      </c>
      <c r="D4" s="130" t="s">
        <v>39</v>
      </c>
      <c r="E4" s="188"/>
      <c r="F4" s="190"/>
      <c r="G4" s="184"/>
      <c r="H4" s="186"/>
    </row>
    <row r="5" spans="1:8" s="31" customFormat="1" ht="39.75" customHeight="1" thickTop="1">
      <c r="A5" s="193" t="s">
        <v>42</v>
      </c>
      <c r="B5" s="194"/>
      <c r="C5" s="194"/>
      <c r="D5" s="194"/>
      <c r="E5" s="95">
        <f>SUM(E6)</f>
        <v>5740</v>
      </c>
      <c r="F5" s="95">
        <f>SUM(F6)</f>
        <v>6100</v>
      </c>
      <c r="G5" s="167">
        <f aca="true" t="shared" si="0" ref="G5:G13">F5-E5</f>
        <v>360</v>
      </c>
      <c r="H5" s="96"/>
    </row>
    <row r="6" spans="1:8" s="31" customFormat="1" ht="39.75" customHeight="1">
      <c r="A6" s="44"/>
      <c r="B6" s="191" t="s">
        <v>43</v>
      </c>
      <c r="C6" s="196"/>
      <c r="D6" s="196"/>
      <c r="E6" s="33">
        <f>E7</f>
        <v>5740</v>
      </c>
      <c r="F6" s="33">
        <f>F7</f>
        <v>6100</v>
      </c>
      <c r="G6" s="168">
        <f t="shared" si="0"/>
        <v>360</v>
      </c>
      <c r="H6" s="97"/>
    </row>
    <row r="7" spans="1:8" s="31" customFormat="1" ht="39.75" customHeight="1">
      <c r="A7" s="45"/>
      <c r="B7" s="55"/>
      <c r="C7" s="191" t="s">
        <v>44</v>
      </c>
      <c r="D7" s="192"/>
      <c r="E7" s="33">
        <f>E8</f>
        <v>5740</v>
      </c>
      <c r="F7" s="33">
        <f>F8</f>
        <v>6100</v>
      </c>
      <c r="G7" s="168">
        <f t="shared" si="0"/>
        <v>360</v>
      </c>
      <c r="H7" s="97"/>
    </row>
    <row r="8" spans="1:8" s="31" customFormat="1" ht="45" customHeight="1">
      <c r="A8" s="45"/>
      <c r="B8" s="47"/>
      <c r="C8" s="32"/>
      <c r="D8" s="131" t="s">
        <v>40</v>
      </c>
      <c r="E8" s="33">
        <v>5740</v>
      </c>
      <c r="F8" s="33">
        <v>6100</v>
      </c>
      <c r="G8" s="168">
        <f t="shared" si="0"/>
        <v>360</v>
      </c>
      <c r="H8" s="97" t="s">
        <v>153</v>
      </c>
    </row>
    <row r="9" spans="1:8" s="31" customFormat="1" ht="39.75" customHeight="1">
      <c r="A9" s="195" t="s">
        <v>45</v>
      </c>
      <c r="B9" s="196"/>
      <c r="C9" s="196"/>
      <c r="D9" s="196"/>
      <c r="E9" s="33">
        <f aca="true" t="shared" si="1" ref="E9:F11">E10</f>
        <v>210444</v>
      </c>
      <c r="F9" s="33">
        <f t="shared" si="1"/>
        <v>205439</v>
      </c>
      <c r="G9" s="168">
        <f t="shared" si="0"/>
        <v>-5005</v>
      </c>
      <c r="H9" s="97"/>
    </row>
    <row r="10" spans="1:8" s="31" customFormat="1" ht="39.75" customHeight="1">
      <c r="A10" s="44"/>
      <c r="B10" s="197" t="s">
        <v>46</v>
      </c>
      <c r="C10" s="198"/>
      <c r="D10" s="198"/>
      <c r="E10" s="99">
        <f>E11</f>
        <v>210444</v>
      </c>
      <c r="F10" s="99">
        <f>F11</f>
        <v>205439</v>
      </c>
      <c r="G10" s="168">
        <f t="shared" si="0"/>
        <v>-5005</v>
      </c>
      <c r="H10" s="100"/>
    </row>
    <row r="11" spans="1:8" s="31" customFormat="1" ht="39.75" customHeight="1">
      <c r="A11" s="45"/>
      <c r="B11" s="46"/>
      <c r="C11" s="191" t="s">
        <v>47</v>
      </c>
      <c r="D11" s="192"/>
      <c r="E11" s="33">
        <f t="shared" si="1"/>
        <v>210444</v>
      </c>
      <c r="F11" s="33">
        <f t="shared" si="1"/>
        <v>205439</v>
      </c>
      <c r="G11" s="168">
        <f t="shared" si="0"/>
        <v>-5005</v>
      </c>
      <c r="H11" s="97"/>
    </row>
    <row r="12" spans="1:8" s="31" customFormat="1" ht="45" customHeight="1" thickBot="1">
      <c r="A12" s="45"/>
      <c r="B12" s="55"/>
      <c r="C12" s="46"/>
      <c r="D12" s="98" t="s">
        <v>41</v>
      </c>
      <c r="E12" s="99">
        <v>210444</v>
      </c>
      <c r="F12" s="99">
        <v>205439</v>
      </c>
      <c r="G12" s="168">
        <f t="shared" si="0"/>
        <v>-5005</v>
      </c>
      <c r="H12" s="100" t="s">
        <v>141</v>
      </c>
    </row>
    <row r="13" spans="1:8" s="31" customFormat="1" ht="39.75" customHeight="1" thickBot="1" thickTop="1">
      <c r="A13" s="199" t="s">
        <v>81</v>
      </c>
      <c r="B13" s="200"/>
      <c r="C13" s="200"/>
      <c r="D13" s="200"/>
      <c r="E13" s="119">
        <f>SUM(E5,E9)</f>
        <v>216184</v>
      </c>
      <c r="F13" s="119">
        <f>SUM(F5,F9)</f>
        <v>211539</v>
      </c>
      <c r="G13" s="166">
        <f t="shared" si="0"/>
        <v>-4645</v>
      </c>
      <c r="H13" s="120"/>
    </row>
    <row r="14" ht="19.5" customHeight="1"/>
  </sheetData>
  <sheetProtection/>
  <mergeCells count="12">
    <mergeCell ref="A9:D9"/>
    <mergeCell ref="B10:D10"/>
    <mergeCell ref="C11:D11"/>
    <mergeCell ref="B6:D6"/>
    <mergeCell ref="A13:D13"/>
    <mergeCell ref="A3:D3"/>
    <mergeCell ref="G3:G4"/>
    <mergeCell ref="H3:H4"/>
    <mergeCell ref="E3:E4"/>
    <mergeCell ref="F3:F4"/>
    <mergeCell ref="C7:D7"/>
    <mergeCell ref="A5:D5"/>
  </mergeCells>
  <printOptions/>
  <pageMargins left="0.7480314960629921" right="0.7480314960629921" top="0.984251968503937" bottom="0.8661417322834646" header="0.5118110236220472" footer="0.5118110236220472"/>
  <pageSetup firstPageNumber="41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90" zoomScaleNormal="75" zoomScaleSheetLayoutView="90" zoomScalePageLayoutView="0" workbookViewId="0" topLeftCell="A1">
      <selection activeCell="A1" sqref="A1"/>
    </sheetView>
  </sheetViews>
  <sheetFormatPr defaultColWidth="8.88671875" defaultRowHeight="13.5"/>
  <cols>
    <col min="1" max="8" width="3.77734375" style="86" customWidth="1"/>
    <col min="9" max="9" width="45.77734375" style="86" customWidth="1"/>
    <col min="10" max="12" width="16.3359375" style="86" customWidth="1"/>
    <col min="13" max="20" width="3.77734375" style="86" customWidth="1"/>
    <col min="21" max="16384" width="8.88671875" style="86" customWidth="1"/>
  </cols>
  <sheetData>
    <row r="1" spans="1:9" ht="19.5">
      <c r="A1" s="21" t="s">
        <v>98</v>
      </c>
      <c r="B1" s="21"/>
      <c r="C1" s="21"/>
      <c r="D1" s="21"/>
      <c r="E1" s="85"/>
      <c r="F1" s="85"/>
      <c r="G1" s="85"/>
      <c r="H1" s="16"/>
      <c r="I1" s="16"/>
    </row>
    <row r="2" spans="1:12" ht="24" customHeight="1" thickBot="1">
      <c r="A2" s="222" t="s">
        <v>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61.5" customHeight="1" thickBot="1">
      <c r="A3" s="111" t="s">
        <v>157</v>
      </c>
      <c r="B3" s="112" t="s">
        <v>100</v>
      </c>
      <c r="C3" s="112" t="s">
        <v>101</v>
      </c>
      <c r="D3" s="112" t="s">
        <v>102</v>
      </c>
      <c r="E3" s="113" t="s">
        <v>103</v>
      </c>
      <c r="F3" s="213" t="s">
        <v>104</v>
      </c>
      <c r="G3" s="214"/>
      <c r="H3" s="214"/>
      <c r="I3" s="214"/>
      <c r="J3" s="114" t="s">
        <v>105</v>
      </c>
      <c r="K3" s="114" t="s">
        <v>106</v>
      </c>
      <c r="L3" s="127" t="s">
        <v>107</v>
      </c>
    </row>
    <row r="4" spans="1:12" ht="36" customHeight="1" thickTop="1">
      <c r="A4" s="225" t="s">
        <v>158</v>
      </c>
      <c r="B4" s="210"/>
      <c r="C4" s="210"/>
      <c r="D4" s="210"/>
      <c r="E4" s="210"/>
      <c r="F4" s="210"/>
      <c r="G4" s="210"/>
      <c r="H4" s="210"/>
      <c r="I4" s="210"/>
      <c r="J4" s="110">
        <f>J5</f>
        <v>216184</v>
      </c>
      <c r="K4" s="110">
        <f>K5</f>
        <v>211539</v>
      </c>
      <c r="L4" s="84">
        <f aca="true" t="shared" si="0" ref="L4:L15">K4-J4</f>
        <v>-4645</v>
      </c>
    </row>
    <row r="5" spans="1:15" ht="36" customHeight="1">
      <c r="A5" s="56"/>
      <c r="B5" s="216" t="s">
        <v>108</v>
      </c>
      <c r="C5" s="224"/>
      <c r="D5" s="224"/>
      <c r="E5" s="224"/>
      <c r="F5" s="224"/>
      <c r="G5" s="224"/>
      <c r="H5" s="224"/>
      <c r="I5" s="224"/>
      <c r="J5" s="91">
        <f>SUM(J6,J23)</f>
        <v>216184</v>
      </c>
      <c r="K5" s="91">
        <f>SUM(K6,K23)</f>
        <v>211539</v>
      </c>
      <c r="L5" s="63">
        <f t="shared" si="0"/>
        <v>-4645</v>
      </c>
      <c r="M5" s="133"/>
      <c r="N5" s="133"/>
      <c r="O5" s="133"/>
    </row>
    <row r="6" spans="1:15" ht="36" customHeight="1">
      <c r="A6" s="57"/>
      <c r="B6" s="58"/>
      <c r="C6" s="223" t="s">
        <v>109</v>
      </c>
      <c r="D6" s="224"/>
      <c r="E6" s="224"/>
      <c r="F6" s="224"/>
      <c r="G6" s="224"/>
      <c r="H6" s="224"/>
      <c r="I6" s="224"/>
      <c r="J6" s="91">
        <f>J7</f>
        <v>13280</v>
      </c>
      <c r="K6" s="91">
        <f>K7</f>
        <v>6100</v>
      </c>
      <c r="L6" s="63">
        <f t="shared" si="0"/>
        <v>-7180</v>
      </c>
      <c r="M6" s="133"/>
      <c r="N6" s="133"/>
      <c r="O6" s="133"/>
    </row>
    <row r="7" spans="1:15" ht="36" customHeight="1">
      <c r="A7" s="57"/>
      <c r="B7" s="59"/>
      <c r="C7" s="134"/>
      <c r="D7" s="223" t="s">
        <v>110</v>
      </c>
      <c r="E7" s="224"/>
      <c r="F7" s="224"/>
      <c r="G7" s="224"/>
      <c r="H7" s="224"/>
      <c r="I7" s="224"/>
      <c r="J7" s="91">
        <f>J8</f>
        <v>13280</v>
      </c>
      <c r="K7" s="91">
        <f>K8</f>
        <v>6100</v>
      </c>
      <c r="L7" s="63">
        <f t="shared" si="0"/>
        <v>-7180</v>
      </c>
      <c r="M7" s="133"/>
      <c r="N7" s="133"/>
      <c r="O7" s="133"/>
    </row>
    <row r="8" spans="1:15" ht="36" customHeight="1">
      <c r="A8" s="57"/>
      <c r="B8" s="59"/>
      <c r="C8" s="135"/>
      <c r="D8" s="134"/>
      <c r="E8" s="223" t="s">
        <v>111</v>
      </c>
      <c r="F8" s="224"/>
      <c r="G8" s="224"/>
      <c r="H8" s="224"/>
      <c r="I8" s="224"/>
      <c r="J8" s="91">
        <f>J9+J13+J20</f>
        <v>13280</v>
      </c>
      <c r="K8" s="91">
        <f>K9+K13+K20</f>
        <v>6100</v>
      </c>
      <c r="L8" s="63">
        <f t="shared" si="0"/>
        <v>-7180</v>
      </c>
      <c r="M8" s="133"/>
      <c r="N8" s="133"/>
      <c r="O8" s="133"/>
    </row>
    <row r="9" spans="1:15" ht="36" customHeight="1">
      <c r="A9" s="57"/>
      <c r="B9" s="59"/>
      <c r="C9" s="135"/>
      <c r="D9" s="135"/>
      <c r="E9" s="136"/>
      <c r="F9" s="223" t="s">
        <v>112</v>
      </c>
      <c r="G9" s="224"/>
      <c r="H9" s="224"/>
      <c r="I9" s="224"/>
      <c r="J9" s="91">
        <f>SUM(J10)</f>
        <v>7560</v>
      </c>
      <c r="K9" s="91">
        <f>SUM(K10)</f>
        <v>2380</v>
      </c>
      <c r="L9" s="63">
        <f t="shared" si="0"/>
        <v>-5180</v>
      </c>
      <c r="M9" s="133"/>
      <c r="N9" s="133"/>
      <c r="O9" s="133"/>
    </row>
    <row r="10" spans="1:15" ht="36" customHeight="1">
      <c r="A10" s="57"/>
      <c r="B10" s="59"/>
      <c r="C10" s="135"/>
      <c r="D10" s="135"/>
      <c r="E10" s="137"/>
      <c r="F10" s="138" t="s">
        <v>142</v>
      </c>
      <c r="G10" s="219" t="s">
        <v>143</v>
      </c>
      <c r="H10" s="219"/>
      <c r="I10" s="219"/>
      <c r="J10" s="91">
        <f>SUM(J11:J12)</f>
        <v>7560</v>
      </c>
      <c r="K10" s="91">
        <f>SUM(K11:K12)</f>
        <v>2380</v>
      </c>
      <c r="L10" s="63">
        <f t="shared" si="0"/>
        <v>-5180</v>
      </c>
      <c r="M10" s="133"/>
      <c r="N10" s="133"/>
      <c r="O10" s="133"/>
    </row>
    <row r="11" spans="1:15" ht="36" customHeight="1">
      <c r="A11" s="57"/>
      <c r="B11" s="59"/>
      <c r="C11" s="139"/>
      <c r="D11" s="135"/>
      <c r="E11" s="140"/>
      <c r="F11" s="141"/>
      <c r="G11" s="142" t="s">
        <v>144</v>
      </c>
      <c r="H11" s="220" t="s">
        <v>148</v>
      </c>
      <c r="I11" s="220"/>
      <c r="J11" s="108">
        <v>2380</v>
      </c>
      <c r="K11" s="108">
        <v>2380</v>
      </c>
      <c r="L11" s="76">
        <f t="shared" si="0"/>
        <v>0</v>
      </c>
      <c r="M11" s="133"/>
      <c r="N11" s="133"/>
      <c r="O11" s="133"/>
    </row>
    <row r="12" spans="1:12" ht="34.5" customHeight="1" hidden="1">
      <c r="A12" s="57"/>
      <c r="B12" s="59"/>
      <c r="C12" s="87"/>
      <c r="D12" s="59"/>
      <c r="E12" s="88"/>
      <c r="F12" s="102"/>
      <c r="G12" s="101"/>
      <c r="H12" s="221" t="s">
        <v>152</v>
      </c>
      <c r="I12" s="221"/>
      <c r="J12" s="110">
        <v>5180</v>
      </c>
      <c r="K12" s="110">
        <v>0</v>
      </c>
      <c r="L12" s="84">
        <f t="shared" si="0"/>
        <v>-5180</v>
      </c>
    </row>
    <row r="13" spans="1:12" ht="36" customHeight="1">
      <c r="A13" s="57"/>
      <c r="B13" s="59"/>
      <c r="C13" s="59"/>
      <c r="D13" s="59"/>
      <c r="E13" s="60"/>
      <c r="F13" s="216" t="s">
        <v>113</v>
      </c>
      <c r="G13" s="212"/>
      <c r="H13" s="212"/>
      <c r="I13" s="212"/>
      <c r="J13" s="91">
        <f>SUM(J14)</f>
        <v>4220</v>
      </c>
      <c r="K13" s="91">
        <f>SUM(K14)</f>
        <v>3720</v>
      </c>
      <c r="L13" s="63">
        <f t="shared" si="0"/>
        <v>-500</v>
      </c>
    </row>
    <row r="14" spans="1:12" ht="36" customHeight="1">
      <c r="A14" s="57"/>
      <c r="B14" s="59"/>
      <c r="C14" s="59"/>
      <c r="D14" s="59"/>
      <c r="E14" s="60"/>
      <c r="F14" s="163" t="s">
        <v>145</v>
      </c>
      <c r="G14" s="208" t="s">
        <v>146</v>
      </c>
      <c r="H14" s="208"/>
      <c r="I14" s="208"/>
      <c r="J14" s="108">
        <f>J15+J18+J19</f>
        <v>4220</v>
      </c>
      <c r="K14" s="108">
        <f>K15+K18+K19</f>
        <v>3720</v>
      </c>
      <c r="L14" s="76">
        <f t="shared" si="0"/>
        <v>-500</v>
      </c>
    </row>
    <row r="15" spans="1:12" ht="36" customHeight="1" thickBot="1">
      <c r="A15" s="115"/>
      <c r="B15" s="116"/>
      <c r="C15" s="164"/>
      <c r="D15" s="116"/>
      <c r="E15" s="165"/>
      <c r="F15" s="117"/>
      <c r="G15" s="158"/>
      <c r="H15" s="203" t="s">
        <v>151</v>
      </c>
      <c r="I15" s="203"/>
      <c r="J15" s="121">
        <v>860</v>
      </c>
      <c r="K15" s="121">
        <v>860</v>
      </c>
      <c r="L15" s="128">
        <f t="shared" si="0"/>
        <v>0</v>
      </c>
    </row>
    <row r="16" spans="1:12" ht="19.5" customHeight="1" thickBot="1">
      <c r="A16" s="222" t="s">
        <v>6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 ht="60" customHeight="1" thickBot="1">
      <c r="A17" s="111" t="s">
        <v>99</v>
      </c>
      <c r="B17" s="112" t="s">
        <v>100</v>
      </c>
      <c r="C17" s="112" t="s">
        <v>101</v>
      </c>
      <c r="D17" s="112" t="s">
        <v>102</v>
      </c>
      <c r="E17" s="113" t="s">
        <v>103</v>
      </c>
      <c r="F17" s="213" t="s">
        <v>104</v>
      </c>
      <c r="G17" s="214"/>
      <c r="H17" s="214"/>
      <c r="I17" s="214"/>
      <c r="J17" s="114" t="s">
        <v>76</v>
      </c>
      <c r="K17" s="114" t="s">
        <v>77</v>
      </c>
      <c r="L17" s="127" t="s">
        <v>75</v>
      </c>
    </row>
    <row r="18" spans="1:12" ht="36" customHeight="1" thickTop="1">
      <c r="A18" s="57"/>
      <c r="B18" s="59"/>
      <c r="C18" s="87"/>
      <c r="D18" s="59"/>
      <c r="E18" s="61"/>
      <c r="F18" s="102"/>
      <c r="G18" s="101"/>
      <c r="H18" s="209" t="s">
        <v>154</v>
      </c>
      <c r="I18" s="209"/>
      <c r="J18" s="109">
        <v>2000</v>
      </c>
      <c r="K18" s="109">
        <v>1500</v>
      </c>
      <c r="L18" s="125">
        <f>K18-J18</f>
        <v>-500</v>
      </c>
    </row>
    <row r="19" spans="1:12" ht="36" customHeight="1">
      <c r="A19" s="57"/>
      <c r="B19" s="59"/>
      <c r="C19" s="87"/>
      <c r="D19" s="59"/>
      <c r="E19" s="61"/>
      <c r="F19" s="103"/>
      <c r="G19" s="104"/>
      <c r="H19" s="210" t="s">
        <v>149</v>
      </c>
      <c r="I19" s="210"/>
      <c r="J19" s="110">
        <v>1360</v>
      </c>
      <c r="K19" s="110">
        <v>1360</v>
      </c>
      <c r="L19" s="84">
        <f>K19-J19</f>
        <v>0</v>
      </c>
    </row>
    <row r="20" spans="1:12" ht="36" customHeight="1" hidden="1">
      <c r="A20" s="57"/>
      <c r="B20" s="59"/>
      <c r="C20" s="59"/>
      <c r="D20" s="59"/>
      <c r="E20" s="118"/>
      <c r="F20" s="216" t="s">
        <v>114</v>
      </c>
      <c r="G20" s="212"/>
      <c r="H20" s="212"/>
      <c r="I20" s="212"/>
      <c r="J20" s="91">
        <f>J21</f>
        <v>1500</v>
      </c>
      <c r="K20" s="91">
        <f>SUM(K21)</f>
        <v>0</v>
      </c>
      <c r="L20" s="63">
        <f>K20-J20</f>
        <v>-1500</v>
      </c>
    </row>
    <row r="21" spans="1:12" ht="36" customHeight="1" hidden="1">
      <c r="A21" s="57"/>
      <c r="B21" s="59"/>
      <c r="C21" s="59"/>
      <c r="D21" s="59"/>
      <c r="E21" s="60"/>
      <c r="F21" s="106"/>
      <c r="G21" s="211" t="s">
        <v>115</v>
      </c>
      <c r="H21" s="211"/>
      <c r="I21" s="211"/>
      <c r="J21" s="91">
        <f>J22</f>
        <v>1500</v>
      </c>
      <c r="K21" s="91">
        <f>K22</f>
        <v>0</v>
      </c>
      <c r="L21" s="63">
        <f>K21-J21</f>
        <v>-1500</v>
      </c>
    </row>
    <row r="22" spans="1:12" ht="36" customHeight="1" hidden="1">
      <c r="A22" s="57"/>
      <c r="B22" s="59"/>
      <c r="C22" s="59"/>
      <c r="D22" s="59"/>
      <c r="E22" s="60"/>
      <c r="F22" s="106"/>
      <c r="G22" s="105"/>
      <c r="H22" s="212" t="s">
        <v>150</v>
      </c>
      <c r="I22" s="212"/>
      <c r="J22" s="91">
        <v>1500</v>
      </c>
      <c r="K22" s="91">
        <v>0</v>
      </c>
      <c r="L22" s="63">
        <f>K22-J22</f>
        <v>-1500</v>
      </c>
    </row>
    <row r="23" spans="1:12" ht="36" customHeight="1">
      <c r="A23" s="57"/>
      <c r="B23" s="59"/>
      <c r="C23" s="215" t="s">
        <v>116</v>
      </c>
      <c r="D23" s="206"/>
      <c r="E23" s="206"/>
      <c r="F23" s="206"/>
      <c r="G23" s="206"/>
      <c r="H23" s="206"/>
      <c r="I23" s="206"/>
      <c r="J23" s="91">
        <f aca="true" t="shared" si="1" ref="J23:K27">J24</f>
        <v>202904</v>
      </c>
      <c r="K23" s="91">
        <f t="shared" si="1"/>
        <v>205439</v>
      </c>
      <c r="L23" s="63">
        <f aca="true" t="shared" si="2" ref="L23:L29">SUM(K23-J23)</f>
        <v>2535</v>
      </c>
    </row>
    <row r="24" spans="1:12" ht="36" customHeight="1">
      <c r="A24" s="57"/>
      <c r="B24" s="59"/>
      <c r="C24" s="59"/>
      <c r="D24" s="215" t="s">
        <v>117</v>
      </c>
      <c r="E24" s="206"/>
      <c r="F24" s="206"/>
      <c r="G24" s="206"/>
      <c r="H24" s="206"/>
      <c r="I24" s="206"/>
      <c r="J24" s="91">
        <f t="shared" si="1"/>
        <v>202904</v>
      </c>
      <c r="K24" s="91">
        <f t="shared" si="1"/>
        <v>205439</v>
      </c>
      <c r="L24" s="63">
        <f t="shared" si="2"/>
        <v>2535</v>
      </c>
    </row>
    <row r="25" spans="1:12" ht="36" customHeight="1">
      <c r="A25" s="57"/>
      <c r="B25" s="59"/>
      <c r="C25" s="59"/>
      <c r="D25" s="59"/>
      <c r="E25" s="217" t="s">
        <v>118</v>
      </c>
      <c r="F25" s="218"/>
      <c r="G25" s="218"/>
      <c r="H25" s="218"/>
      <c r="I25" s="218"/>
      <c r="J25" s="91">
        <f t="shared" si="1"/>
        <v>202904</v>
      </c>
      <c r="K25" s="91">
        <f t="shared" si="1"/>
        <v>205439</v>
      </c>
      <c r="L25" s="63">
        <f t="shared" si="2"/>
        <v>2535</v>
      </c>
    </row>
    <row r="26" spans="1:12" ht="36" customHeight="1">
      <c r="A26" s="57"/>
      <c r="B26" s="59"/>
      <c r="C26" s="59"/>
      <c r="D26" s="59"/>
      <c r="E26" s="60"/>
      <c r="F26" s="216" t="s">
        <v>119</v>
      </c>
      <c r="G26" s="212"/>
      <c r="H26" s="212"/>
      <c r="I26" s="212"/>
      <c r="J26" s="91">
        <f t="shared" si="1"/>
        <v>202904</v>
      </c>
      <c r="K26" s="91">
        <f t="shared" si="1"/>
        <v>205439</v>
      </c>
      <c r="L26" s="63">
        <f t="shared" si="2"/>
        <v>2535</v>
      </c>
    </row>
    <row r="27" spans="1:12" ht="36" customHeight="1">
      <c r="A27" s="57"/>
      <c r="B27" s="59"/>
      <c r="C27" s="59"/>
      <c r="D27" s="59"/>
      <c r="E27" s="60"/>
      <c r="F27" s="107"/>
      <c r="G27" s="206" t="s">
        <v>147</v>
      </c>
      <c r="H27" s="206"/>
      <c r="I27" s="206"/>
      <c r="J27" s="91">
        <f t="shared" si="1"/>
        <v>202904</v>
      </c>
      <c r="K27" s="91">
        <f t="shared" si="1"/>
        <v>205439</v>
      </c>
      <c r="L27" s="63">
        <f t="shared" si="2"/>
        <v>2535</v>
      </c>
    </row>
    <row r="28" spans="1:12" ht="36" customHeight="1" thickBot="1">
      <c r="A28" s="57"/>
      <c r="B28" s="59"/>
      <c r="C28" s="59"/>
      <c r="D28" s="59"/>
      <c r="E28" s="129"/>
      <c r="F28" s="122"/>
      <c r="G28" s="123"/>
      <c r="H28" s="207" t="s">
        <v>155</v>
      </c>
      <c r="I28" s="207"/>
      <c r="J28" s="108">
        <v>202904</v>
      </c>
      <c r="K28" s="108">
        <v>205439</v>
      </c>
      <c r="L28" s="76">
        <f t="shared" si="2"/>
        <v>2535</v>
      </c>
    </row>
    <row r="29" spans="1:12" ht="42" customHeight="1" thickBot="1" thickTop="1">
      <c r="A29" s="204" t="s">
        <v>120</v>
      </c>
      <c r="B29" s="205"/>
      <c r="C29" s="205"/>
      <c r="D29" s="205"/>
      <c r="E29" s="205"/>
      <c r="F29" s="205"/>
      <c r="G29" s="205"/>
      <c r="H29" s="205"/>
      <c r="I29" s="205"/>
      <c r="J29" s="124">
        <f>SUM(J4)</f>
        <v>216184</v>
      </c>
      <c r="K29" s="124">
        <f>SUM(K4)</f>
        <v>211539</v>
      </c>
      <c r="L29" s="126">
        <f t="shared" si="2"/>
        <v>-4645</v>
      </c>
    </row>
    <row r="30" spans="1:12" ht="27" customHeight="1">
      <c r="A30" s="89"/>
      <c r="B30" s="89"/>
      <c r="C30" s="89"/>
      <c r="D30" s="89"/>
      <c r="E30" s="89"/>
      <c r="F30" s="89"/>
      <c r="G30" s="89"/>
      <c r="H30" s="89"/>
      <c r="I30" s="89"/>
      <c r="J30" s="42"/>
      <c r="K30" s="42"/>
      <c r="L30" s="90"/>
    </row>
    <row r="31" spans="1:12" ht="27" customHeight="1">
      <c r="A31" s="89"/>
      <c r="B31" s="89"/>
      <c r="C31" s="89"/>
      <c r="D31" s="89"/>
      <c r="E31" s="89"/>
      <c r="F31" s="89"/>
      <c r="G31" s="89"/>
      <c r="H31" s="89"/>
      <c r="I31" s="89"/>
      <c r="J31" s="42"/>
      <c r="K31" s="42"/>
      <c r="L31" s="90"/>
    </row>
    <row r="32" spans="1:12" ht="27" customHeight="1">
      <c r="A32" s="89"/>
      <c r="B32" s="89"/>
      <c r="C32" s="89"/>
      <c r="D32" s="89"/>
      <c r="E32" s="89"/>
      <c r="F32" s="89"/>
      <c r="G32" s="89"/>
      <c r="H32" s="89"/>
      <c r="I32" s="89"/>
      <c r="J32" s="42"/>
      <c r="K32" s="42"/>
      <c r="L32" s="90"/>
    </row>
    <row r="33" spans="1:12" ht="27" customHeight="1">
      <c r="A33" s="89"/>
      <c r="B33" s="89"/>
      <c r="C33" s="89"/>
      <c r="D33" s="89"/>
      <c r="E33" s="89"/>
      <c r="F33" s="89"/>
      <c r="G33" s="89"/>
      <c r="H33" s="89"/>
      <c r="I33" s="89"/>
      <c r="J33" s="42"/>
      <c r="K33" s="42"/>
      <c r="L33" s="90"/>
    </row>
    <row r="34" spans="1:12" ht="27" customHeight="1">
      <c r="A34" s="89"/>
      <c r="B34" s="89"/>
      <c r="C34" s="89"/>
      <c r="D34" s="89"/>
      <c r="E34" s="89"/>
      <c r="F34" s="89"/>
      <c r="G34" s="89"/>
      <c r="H34" s="89"/>
      <c r="I34" s="89"/>
      <c r="J34" s="42"/>
      <c r="K34" s="42"/>
      <c r="L34" s="90"/>
    </row>
    <row r="35" spans="1:12" ht="27" customHeight="1">
      <c r="A35" s="89"/>
      <c r="B35" s="89"/>
      <c r="C35" s="89"/>
      <c r="D35" s="89"/>
      <c r="E35" s="89"/>
      <c r="F35" s="89"/>
      <c r="G35" s="89"/>
      <c r="H35" s="89"/>
      <c r="I35" s="89"/>
      <c r="J35" s="42"/>
      <c r="K35" s="42"/>
      <c r="L35" s="90"/>
    </row>
    <row r="36" spans="1:12" ht="27" customHeight="1">
      <c r="A36" s="89"/>
      <c r="B36" s="89"/>
      <c r="C36" s="89"/>
      <c r="D36" s="89"/>
      <c r="E36" s="89"/>
      <c r="F36" s="89"/>
      <c r="G36" s="89"/>
      <c r="H36" s="89"/>
      <c r="I36" s="89"/>
      <c r="J36" s="42"/>
      <c r="K36" s="42"/>
      <c r="L36" s="90"/>
    </row>
    <row r="37" spans="1:12" ht="15.75" customHeight="1">
      <c r="A37" s="89"/>
      <c r="B37" s="89"/>
      <c r="C37" s="89"/>
      <c r="D37" s="89"/>
      <c r="E37" s="89"/>
      <c r="F37" s="89"/>
      <c r="G37" s="89"/>
      <c r="H37" s="89"/>
      <c r="I37" s="89"/>
      <c r="J37" s="42"/>
      <c r="K37" s="42"/>
      <c r="L37" s="90"/>
    </row>
  </sheetData>
  <sheetProtection/>
  <mergeCells count="28">
    <mergeCell ref="F13:I13"/>
    <mergeCell ref="F9:I9"/>
    <mergeCell ref="A2:L2"/>
    <mergeCell ref="C6:I6"/>
    <mergeCell ref="A4:I4"/>
    <mergeCell ref="B5:I5"/>
    <mergeCell ref="E8:I8"/>
    <mergeCell ref="D7:I7"/>
    <mergeCell ref="C23:I23"/>
    <mergeCell ref="F20:I20"/>
    <mergeCell ref="F26:I26"/>
    <mergeCell ref="E25:I25"/>
    <mergeCell ref="F3:I3"/>
    <mergeCell ref="G10:I10"/>
    <mergeCell ref="H11:I11"/>
    <mergeCell ref="H12:I12"/>
    <mergeCell ref="D24:I24"/>
    <mergeCell ref="A16:L16"/>
    <mergeCell ref="H15:I15"/>
    <mergeCell ref="A29:I29"/>
    <mergeCell ref="G27:I27"/>
    <mergeCell ref="H28:I28"/>
    <mergeCell ref="G14:I14"/>
    <mergeCell ref="H18:I18"/>
    <mergeCell ref="H19:I19"/>
    <mergeCell ref="G21:I21"/>
    <mergeCell ref="H22:I22"/>
    <mergeCell ref="F17:I17"/>
  </mergeCells>
  <printOptions/>
  <pageMargins left="0.7480314960629921" right="0.7480314960629921" top="0.984251968503937" bottom="0.8661417322834646" header="0.5118110236220472" footer="0.5118110236220472"/>
  <pageSetup firstPageNumber="42" useFirstPageNumber="1" horizontalDpi="600" verticalDpi="600" orientation="landscape" paperSize="9" scale="90" r:id="rId1"/>
  <headerFooter differentOddEven="1" alignWithMargins="0">
    <oddHeader>&amp;C- &amp;P -</oddHeader>
    <evenFooter>&amp;C-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75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1" width="7.6640625" style="14" customWidth="1"/>
    <col min="2" max="2" width="8.5546875" style="14" customWidth="1"/>
    <col min="3" max="9" width="7.6640625" style="14" customWidth="1"/>
    <col min="10" max="10" width="8.5546875" style="14" customWidth="1"/>
    <col min="11" max="15" width="7.6640625" style="14" customWidth="1"/>
    <col min="16" max="16" width="8.5546875" style="14" customWidth="1"/>
    <col min="17" max="16384" width="8.88671875" style="14" customWidth="1"/>
  </cols>
  <sheetData>
    <row r="1" spans="1:9" ht="21.75">
      <c r="A1" s="175" t="s">
        <v>51</v>
      </c>
      <c r="B1" s="175"/>
      <c r="C1" s="175"/>
      <c r="D1" s="175"/>
      <c r="E1" s="175"/>
      <c r="F1" s="175"/>
      <c r="G1" s="175"/>
      <c r="H1" s="175"/>
      <c r="I1" s="175"/>
    </row>
    <row r="2" ht="19.5" customHeight="1" thickBot="1">
      <c r="P2" s="34" t="s">
        <v>0</v>
      </c>
    </row>
    <row r="3" spans="1:16" ht="30" customHeight="1">
      <c r="A3" s="227" t="s">
        <v>8</v>
      </c>
      <c r="B3" s="183" t="s">
        <v>69</v>
      </c>
      <c r="C3" s="226"/>
      <c r="D3" s="226"/>
      <c r="E3" s="226"/>
      <c r="F3" s="226"/>
      <c r="G3" s="226"/>
      <c r="H3" s="226"/>
      <c r="I3" s="226"/>
      <c r="J3" s="183" t="s">
        <v>70</v>
      </c>
      <c r="K3" s="183"/>
      <c r="L3" s="183"/>
      <c r="M3" s="183"/>
      <c r="N3" s="183"/>
      <c r="O3" s="183"/>
      <c r="P3" s="185" t="s">
        <v>68</v>
      </c>
    </row>
    <row r="4" spans="1:16" ht="88.5" customHeight="1" thickBot="1">
      <c r="A4" s="228"/>
      <c r="B4" s="82" t="s">
        <v>4</v>
      </c>
      <c r="C4" s="82" t="s">
        <v>87</v>
      </c>
      <c r="D4" s="82" t="s">
        <v>88</v>
      </c>
      <c r="E4" s="82" t="s">
        <v>89</v>
      </c>
      <c r="F4" s="82" t="s">
        <v>93</v>
      </c>
      <c r="G4" s="82" t="s">
        <v>90</v>
      </c>
      <c r="H4" s="82" t="s">
        <v>7</v>
      </c>
      <c r="I4" s="82" t="s">
        <v>3</v>
      </c>
      <c r="J4" s="82" t="s">
        <v>49</v>
      </c>
      <c r="K4" s="82" t="s">
        <v>94</v>
      </c>
      <c r="L4" s="82" t="s">
        <v>5</v>
      </c>
      <c r="M4" s="82" t="s">
        <v>91</v>
      </c>
      <c r="N4" s="82" t="s">
        <v>92</v>
      </c>
      <c r="O4" s="82" t="s">
        <v>3</v>
      </c>
      <c r="P4" s="229"/>
    </row>
    <row r="5" spans="1:16" s="38" customFormat="1" ht="43.5" customHeight="1" thickTop="1">
      <c r="A5" s="65" t="s">
        <v>86</v>
      </c>
      <c r="B5" s="83">
        <f aca="true" t="shared" si="0" ref="B5:B11">SUM(C5:I5)</f>
        <v>241604</v>
      </c>
      <c r="C5" s="83">
        <v>200000</v>
      </c>
      <c r="D5" s="83"/>
      <c r="E5" s="83"/>
      <c r="F5" s="83"/>
      <c r="G5" s="83"/>
      <c r="H5" s="62">
        <v>41604</v>
      </c>
      <c r="I5" s="83"/>
      <c r="J5" s="83">
        <f>SUM(K5:O5)</f>
        <v>29186</v>
      </c>
      <c r="K5" s="62">
        <v>29186</v>
      </c>
      <c r="L5" s="83"/>
      <c r="M5" s="83"/>
      <c r="N5" s="83"/>
      <c r="O5" s="83"/>
      <c r="P5" s="84">
        <f aca="true" t="shared" si="1" ref="P5:P12">B5-J5</f>
        <v>212418</v>
      </c>
    </row>
    <row r="6" spans="1:16" s="38" customFormat="1" ht="43.5" customHeight="1">
      <c r="A6" s="35">
        <v>2006</v>
      </c>
      <c r="B6" s="62">
        <f t="shared" si="0"/>
        <v>7335</v>
      </c>
      <c r="C6" s="62"/>
      <c r="D6" s="62"/>
      <c r="E6" s="62"/>
      <c r="F6" s="62"/>
      <c r="G6" s="62"/>
      <c r="H6" s="62">
        <v>7335</v>
      </c>
      <c r="I6" s="62"/>
      <c r="J6" s="62">
        <f aca="true" t="shared" si="2" ref="J6:J12">SUM(K6:O6)</f>
        <v>3500</v>
      </c>
      <c r="K6" s="62">
        <v>3500</v>
      </c>
      <c r="L6" s="62"/>
      <c r="M6" s="62"/>
      <c r="N6" s="62"/>
      <c r="O6" s="62"/>
      <c r="P6" s="63">
        <f t="shared" si="1"/>
        <v>3835</v>
      </c>
    </row>
    <row r="7" spans="1:16" s="38" customFormat="1" ht="43.5" customHeight="1">
      <c r="A7" s="35">
        <v>2007</v>
      </c>
      <c r="B7" s="62">
        <f t="shared" si="0"/>
        <v>8269</v>
      </c>
      <c r="C7" s="62"/>
      <c r="D7" s="62"/>
      <c r="E7" s="62"/>
      <c r="F7" s="62"/>
      <c r="G7" s="62"/>
      <c r="H7" s="62">
        <v>8269</v>
      </c>
      <c r="I7" s="62"/>
      <c r="J7" s="62">
        <f t="shared" si="2"/>
        <v>7316</v>
      </c>
      <c r="K7" s="62">
        <v>7316</v>
      </c>
      <c r="L7" s="62"/>
      <c r="M7" s="62"/>
      <c r="N7" s="62"/>
      <c r="O7" s="62"/>
      <c r="P7" s="63">
        <f t="shared" si="1"/>
        <v>953</v>
      </c>
    </row>
    <row r="8" spans="1:16" s="38" customFormat="1" ht="43.5" customHeight="1">
      <c r="A8" s="35">
        <v>2008</v>
      </c>
      <c r="B8" s="62">
        <f t="shared" si="0"/>
        <v>8625</v>
      </c>
      <c r="C8" s="62"/>
      <c r="D8" s="62"/>
      <c r="E8" s="62"/>
      <c r="F8" s="62"/>
      <c r="G8" s="62"/>
      <c r="H8" s="62">
        <v>8625</v>
      </c>
      <c r="I8" s="62"/>
      <c r="J8" s="62">
        <f t="shared" si="2"/>
        <v>6036</v>
      </c>
      <c r="K8" s="62">
        <v>6036</v>
      </c>
      <c r="L8" s="62"/>
      <c r="M8" s="62"/>
      <c r="N8" s="62"/>
      <c r="O8" s="62"/>
      <c r="P8" s="63">
        <f t="shared" si="1"/>
        <v>2589</v>
      </c>
    </row>
    <row r="9" spans="1:16" s="38" customFormat="1" ht="43.5" customHeight="1">
      <c r="A9" s="35">
        <v>2009</v>
      </c>
      <c r="B9" s="62">
        <f t="shared" si="0"/>
        <v>6487</v>
      </c>
      <c r="C9" s="62"/>
      <c r="D9" s="62"/>
      <c r="E9" s="62"/>
      <c r="F9" s="62"/>
      <c r="G9" s="62"/>
      <c r="H9" s="62">
        <v>6487</v>
      </c>
      <c r="I9" s="62"/>
      <c r="J9" s="62">
        <f t="shared" si="2"/>
        <v>13312</v>
      </c>
      <c r="K9" s="62">
        <v>13312</v>
      </c>
      <c r="L9" s="62"/>
      <c r="M9" s="62"/>
      <c r="N9" s="62"/>
      <c r="O9" s="62"/>
      <c r="P9" s="63">
        <f t="shared" si="1"/>
        <v>-6825</v>
      </c>
    </row>
    <row r="10" spans="1:16" s="38" customFormat="1" ht="43.5" customHeight="1">
      <c r="A10" s="35">
        <v>2010</v>
      </c>
      <c r="B10" s="62">
        <f t="shared" si="0"/>
        <v>5749</v>
      </c>
      <c r="C10" s="62"/>
      <c r="D10" s="62"/>
      <c r="E10" s="62"/>
      <c r="F10" s="62"/>
      <c r="G10" s="62"/>
      <c r="H10" s="62">
        <v>5749</v>
      </c>
      <c r="I10" s="62"/>
      <c r="J10" s="62">
        <f t="shared" si="2"/>
        <v>13280</v>
      </c>
      <c r="K10" s="62">
        <v>13280</v>
      </c>
      <c r="L10" s="62"/>
      <c r="M10" s="62"/>
      <c r="N10" s="62"/>
      <c r="O10" s="62"/>
      <c r="P10" s="63">
        <f t="shared" si="1"/>
        <v>-7531</v>
      </c>
    </row>
    <row r="11" spans="1:16" s="38" customFormat="1" ht="43.5" customHeight="1" thickBot="1">
      <c r="A11" s="64">
        <v>2011</v>
      </c>
      <c r="B11" s="75">
        <f t="shared" si="0"/>
        <v>6100</v>
      </c>
      <c r="C11" s="75"/>
      <c r="D11" s="75"/>
      <c r="E11" s="75"/>
      <c r="F11" s="75"/>
      <c r="G11" s="75"/>
      <c r="H11" s="75">
        <v>6100</v>
      </c>
      <c r="I11" s="75"/>
      <c r="J11" s="75">
        <f t="shared" si="2"/>
        <v>6100</v>
      </c>
      <c r="K11" s="75">
        <v>6100</v>
      </c>
      <c r="L11" s="75"/>
      <c r="M11" s="75"/>
      <c r="N11" s="75"/>
      <c r="O11" s="75"/>
      <c r="P11" s="76">
        <f t="shared" si="1"/>
        <v>0</v>
      </c>
    </row>
    <row r="12" spans="1:16" s="38" customFormat="1" ht="43.5" customHeight="1" thickBot="1" thickTop="1">
      <c r="A12" s="77" t="s">
        <v>50</v>
      </c>
      <c r="B12" s="78">
        <f aca="true" t="shared" si="3" ref="B12:I12">SUM(B5:B11)</f>
        <v>284169</v>
      </c>
      <c r="C12" s="78">
        <f t="shared" si="3"/>
        <v>200000</v>
      </c>
      <c r="D12" s="78">
        <f t="shared" si="3"/>
        <v>0</v>
      </c>
      <c r="E12" s="78">
        <f t="shared" si="3"/>
        <v>0</v>
      </c>
      <c r="F12" s="78">
        <f t="shared" si="3"/>
        <v>0</v>
      </c>
      <c r="G12" s="78">
        <f>SUM(G5:G11)</f>
        <v>0</v>
      </c>
      <c r="H12" s="78">
        <f t="shared" si="3"/>
        <v>84169</v>
      </c>
      <c r="I12" s="78">
        <f t="shared" si="3"/>
        <v>0</v>
      </c>
      <c r="J12" s="78">
        <f t="shared" si="2"/>
        <v>78730</v>
      </c>
      <c r="K12" s="78">
        <f>SUM(K5:K11)</f>
        <v>78730</v>
      </c>
      <c r="L12" s="78">
        <f>SUM(L5:L11)</f>
        <v>0</v>
      </c>
      <c r="M12" s="78">
        <f>SUM(M5:M11)</f>
        <v>0</v>
      </c>
      <c r="N12" s="78">
        <f>SUM(N5:N11)</f>
        <v>0</v>
      </c>
      <c r="O12" s="78">
        <f>SUM(O5:O11)</f>
        <v>0</v>
      </c>
      <c r="P12" s="79">
        <f t="shared" si="1"/>
        <v>205439</v>
      </c>
    </row>
  </sheetData>
  <sheetProtection/>
  <mergeCells count="5">
    <mergeCell ref="B3:I3"/>
    <mergeCell ref="A1:I1"/>
    <mergeCell ref="A3:A4"/>
    <mergeCell ref="P3:P4"/>
    <mergeCell ref="J3:O3"/>
  </mergeCells>
  <printOptions/>
  <pageMargins left="0.7480314960629921" right="0.7480314960629921" top="0.984251968503937" bottom="0.8661417322834646" header="0.5118110236220472" footer="0.5118110236220472"/>
  <pageSetup firstPageNumber="44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7.99609375" style="14" customWidth="1"/>
    <col min="7" max="7" width="17.77734375" style="14" customWidth="1"/>
    <col min="8" max="16384" width="8.88671875" style="14" customWidth="1"/>
  </cols>
  <sheetData>
    <row r="1" spans="1:6" ht="21.75">
      <c r="A1" s="175" t="s">
        <v>53</v>
      </c>
      <c r="B1" s="175"/>
      <c r="C1" s="175"/>
      <c r="D1" s="175"/>
      <c r="E1" s="175"/>
      <c r="F1" s="175"/>
    </row>
    <row r="2" ht="15" customHeight="1" thickBot="1">
      <c r="G2" s="34" t="s">
        <v>0</v>
      </c>
    </row>
    <row r="3" spans="1:7" ht="36" customHeight="1">
      <c r="A3" s="227" t="s">
        <v>61</v>
      </c>
      <c r="B3" s="187" t="s">
        <v>54</v>
      </c>
      <c r="C3" s="231" t="s">
        <v>55</v>
      </c>
      <c r="D3" s="232"/>
      <c r="E3" s="232"/>
      <c r="F3" s="233"/>
      <c r="G3" s="185" t="s">
        <v>60</v>
      </c>
    </row>
    <row r="4" spans="1:7" ht="36" customHeight="1" thickBot="1">
      <c r="A4" s="228"/>
      <c r="B4" s="230"/>
      <c r="C4" s="82" t="s">
        <v>95</v>
      </c>
      <c r="D4" s="82" t="s">
        <v>83</v>
      </c>
      <c r="E4" s="82" t="s">
        <v>96</v>
      </c>
      <c r="F4" s="82" t="s">
        <v>59</v>
      </c>
      <c r="G4" s="229"/>
    </row>
    <row r="5" spans="1:15" s="38" customFormat="1" ht="36" customHeight="1" thickTop="1">
      <c r="A5" s="65" t="s">
        <v>62</v>
      </c>
      <c r="B5" s="80"/>
      <c r="C5" s="80">
        <f>SUM(C6,C11)</f>
        <v>212069</v>
      </c>
      <c r="D5" s="80">
        <f>SUM(D6,D11)</f>
        <v>205439</v>
      </c>
      <c r="E5" s="80">
        <f>SUM(E6,E11)</f>
        <v>205439</v>
      </c>
      <c r="F5" s="155">
        <f>E5-D5</f>
        <v>0</v>
      </c>
      <c r="G5" s="81"/>
      <c r="H5" s="132"/>
      <c r="I5" s="132"/>
      <c r="J5" s="132"/>
      <c r="K5" s="132"/>
      <c r="L5" s="132"/>
      <c r="M5" s="132"/>
      <c r="N5" s="132"/>
      <c r="O5" s="132"/>
    </row>
    <row r="6" spans="1:15" s="38" customFormat="1" ht="36" customHeight="1">
      <c r="A6" s="234" t="s">
        <v>56</v>
      </c>
      <c r="B6" s="43" t="s">
        <v>58</v>
      </c>
      <c r="C6" s="36">
        <f>SUM(C7:C10)</f>
        <v>212069</v>
      </c>
      <c r="D6" s="36">
        <f>SUM(D7:D10)</f>
        <v>205439</v>
      </c>
      <c r="E6" s="36">
        <f>SUM(E7:E10)</f>
        <v>205439</v>
      </c>
      <c r="F6" s="156">
        <f>E6-D6</f>
        <v>0</v>
      </c>
      <c r="G6" s="37"/>
      <c r="H6" s="132"/>
      <c r="I6" s="132"/>
      <c r="J6" s="132"/>
      <c r="K6" s="132"/>
      <c r="L6" s="132"/>
      <c r="M6" s="132"/>
      <c r="N6" s="132"/>
      <c r="O6" s="132"/>
    </row>
    <row r="7" spans="1:15" s="38" customFormat="1" ht="36" customHeight="1">
      <c r="A7" s="235"/>
      <c r="B7" s="36" t="s">
        <v>121</v>
      </c>
      <c r="C7" s="36">
        <v>212069</v>
      </c>
      <c r="D7" s="36">
        <v>205439</v>
      </c>
      <c r="E7" s="36">
        <v>205439</v>
      </c>
      <c r="F7" s="156">
        <f>E7-D7</f>
        <v>0</v>
      </c>
      <c r="G7" s="37"/>
      <c r="H7" s="132"/>
      <c r="I7" s="132"/>
      <c r="J7" s="132"/>
      <c r="K7" s="132"/>
      <c r="L7" s="132"/>
      <c r="M7" s="132"/>
      <c r="N7" s="132"/>
      <c r="O7" s="132"/>
    </row>
    <row r="8" spans="1:15" s="38" customFormat="1" ht="36" customHeight="1">
      <c r="A8" s="235"/>
      <c r="B8" s="36"/>
      <c r="C8" s="36"/>
      <c r="D8" s="36"/>
      <c r="E8" s="36"/>
      <c r="F8" s="156"/>
      <c r="G8" s="37"/>
      <c r="H8" s="132"/>
      <c r="I8" s="132"/>
      <c r="J8" s="132"/>
      <c r="K8" s="132"/>
      <c r="L8" s="132"/>
      <c r="M8" s="132"/>
      <c r="N8" s="132"/>
      <c r="O8" s="132"/>
    </row>
    <row r="9" spans="1:15" s="38" customFormat="1" ht="36" customHeight="1">
      <c r="A9" s="235"/>
      <c r="B9" s="36"/>
      <c r="C9" s="36"/>
      <c r="D9" s="36"/>
      <c r="E9" s="36"/>
      <c r="F9" s="156"/>
      <c r="G9" s="37"/>
      <c r="H9" s="132"/>
      <c r="I9" s="132"/>
      <c r="J9" s="132"/>
      <c r="K9" s="132"/>
      <c r="L9" s="132"/>
      <c r="M9" s="132"/>
      <c r="N9" s="132"/>
      <c r="O9" s="132"/>
    </row>
    <row r="10" spans="1:15" s="38" customFormat="1" ht="36" customHeight="1">
      <c r="A10" s="236"/>
      <c r="B10" s="36"/>
      <c r="C10" s="36"/>
      <c r="D10" s="36"/>
      <c r="E10" s="36"/>
      <c r="F10" s="156"/>
      <c r="G10" s="37"/>
      <c r="H10" s="132"/>
      <c r="I10" s="132"/>
      <c r="J10" s="132"/>
      <c r="K10" s="132"/>
      <c r="L10" s="132"/>
      <c r="M10" s="132"/>
      <c r="N10" s="132"/>
      <c r="O10" s="132"/>
    </row>
    <row r="11" spans="1:15" s="38" customFormat="1" ht="36" customHeight="1">
      <c r="A11" s="234" t="s">
        <v>57</v>
      </c>
      <c r="B11" s="43" t="s">
        <v>58</v>
      </c>
      <c r="C11" s="36">
        <f>SUM(C12:C15)</f>
        <v>0</v>
      </c>
      <c r="D11" s="36">
        <f>SUM(D12:D15)</f>
        <v>0</v>
      </c>
      <c r="E11" s="36">
        <f>SUM(E12:E15)</f>
        <v>0</v>
      </c>
      <c r="F11" s="156">
        <f>E11-D11</f>
        <v>0</v>
      </c>
      <c r="G11" s="37"/>
      <c r="H11" s="132"/>
      <c r="I11" s="132"/>
      <c r="J11" s="132"/>
      <c r="K11" s="132"/>
      <c r="L11" s="132"/>
      <c r="M11" s="132"/>
      <c r="N11" s="132"/>
      <c r="O11" s="132"/>
    </row>
    <row r="12" spans="1:7" s="38" customFormat="1" ht="36" customHeight="1">
      <c r="A12" s="235"/>
      <c r="B12" s="36"/>
      <c r="C12" s="36"/>
      <c r="D12" s="36"/>
      <c r="E12" s="36"/>
      <c r="F12" s="156"/>
      <c r="G12" s="37"/>
    </row>
    <row r="13" spans="1:7" s="38" customFormat="1" ht="36" customHeight="1">
      <c r="A13" s="235"/>
      <c r="B13" s="36"/>
      <c r="C13" s="36"/>
      <c r="D13" s="36"/>
      <c r="E13" s="36"/>
      <c r="F13" s="156"/>
      <c r="G13" s="37"/>
    </row>
    <row r="14" spans="1:7" s="38" customFormat="1" ht="36" customHeight="1">
      <c r="A14" s="235"/>
      <c r="B14" s="36"/>
      <c r="C14" s="36"/>
      <c r="D14" s="36"/>
      <c r="E14" s="36"/>
      <c r="F14" s="156"/>
      <c r="G14" s="37"/>
    </row>
    <row r="15" spans="1:7" s="38" customFormat="1" ht="36" customHeight="1" thickBot="1">
      <c r="A15" s="237"/>
      <c r="B15" s="39"/>
      <c r="C15" s="39"/>
      <c r="D15" s="39"/>
      <c r="E15" s="39"/>
      <c r="F15" s="157"/>
      <c r="G15" s="48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45" useFirstPageNumber="1" fitToHeight="0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9</v>
      </c>
      <c r="C1" s="2" t="b">
        <f>"XL4Poppy"</f>
        <v>0</v>
      </c>
    </row>
    <row r="2" ht="13.5" thickBot="1">
      <c r="A2" s="1" t="s">
        <v>10</v>
      </c>
    </row>
    <row r="3" spans="1:3" ht="13.5" thickBot="1">
      <c r="A3" s="3" t="s">
        <v>11</v>
      </c>
      <c r="C3" s="4" t="s">
        <v>12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13</v>
      </c>
      <c r="C7" s="5" t="e">
        <f>=</f>
        <v>#NAME?</v>
      </c>
    </row>
    <row r="8" spans="1:3" ht="12.75">
      <c r="A8" s="7" t="s">
        <v>14</v>
      </c>
      <c r="C8" s="5" t="e">
        <f>=</f>
        <v>#NAME?</v>
      </c>
    </row>
    <row r="9" spans="1:3" ht="12.75">
      <c r="A9" s="8" t="s">
        <v>15</v>
      </c>
      <c r="C9" s="5" t="e">
        <f>FALSE</f>
        <v>#NAME?</v>
      </c>
    </row>
    <row r="10" spans="1:3" ht="12.75">
      <c r="A10" s="7" t="s">
        <v>16</v>
      </c>
      <c r="C10" s="5" t="b">
        <f>A21</f>
        <v>0</v>
      </c>
    </row>
    <row r="11" spans="1:3" ht="13.5" thickBot="1">
      <c r="A11" s="9" t="s">
        <v>17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18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19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20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21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2010-12-15T01:17:08Z</cp:lastPrinted>
  <dcterms:created xsi:type="dcterms:W3CDTF">1999-10-30T05:59:07Z</dcterms:created>
  <dcterms:modified xsi:type="dcterms:W3CDTF">2010-12-15T01:17:12Z</dcterms:modified>
  <cp:category/>
  <cp:version/>
  <cp:contentType/>
  <cp:contentStatus/>
</cp:coreProperties>
</file>