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21" windowWidth="11775" windowHeight="4635" tabRatio="748" activeTab="0"/>
  </bookViews>
  <sheets>
    <sheet name="표지" sheetId="1" r:id="rId1"/>
    <sheet name="1.운용총칙" sheetId="2" r:id="rId2"/>
    <sheet name="2-가. 자금수지총괄" sheetId="3" r:id="rId3"/>
    <sheet name="2-나. 수입계획" sheetId="4" r:id="rId4"/>
    <sheet name="2-다. 지출계획" sheetId="5" r:id="rId5"/>
    <sheet name="3.연도별기금조성및집행현황" sheetId="6" r:id="rId6"/>
    <sheet name="4.예치금및예탁금명세서" sheetId="7" r:id="rId7"/>
    <sheet name="--------" sheetId="8" state="veryHidden" r:id="rId8"/>
  </sheets>
  <definedNames>
    <definedName name="_xlnm.Print_Area" localSheetId="1">'1.운용총칙'!$A$1:$G$27</definedName>
    <definedName name="_xlnm.Print_Area" localSheetId="2">'2-가. 자금수지총괄'!$A$1:$H$16</definedName>
    <definedName name="_xlnm.Print_Area" localSheetId="3">'2-나. 수입계획'!$A$1:$H$21</definedName>
    <definedName name="_xlnm.Print_Area" localSheetId="0">'표지'!$A$1:$N$13</definedName>
  </definedNames>
  <calcPr fullCalcOnLoad="1"/>
</workbook>
</file>

<file path=xl/comments4.xml><?xml version="1.0" encoding="utf-8"?>
<comments xmlns="http://schemas.openxmlformats.org/spreadsheetml/2006/main">
  <authors>
    <author>예산</author>
  </authors>
  <commentList>
    <comment ref="E3" authorId="0">
      <text>
        <r>
          <rPr>
            <sz val="10"/>
            <rFont val="굴림"/>
            <family val="3"/>
          </rPr>
          <t>2008년도 최종 수입액 추정치</t>
        </r>
      </text>
    </comment>
    <comment ref="E15" authorId="0">
      <text>
        <r>
          <rPr>
            <sz val="10"/>
            <rFont val="굴림"/>
            <family val="3"/>
          </rPr>
          <t>2008년도 최종 수입액 추정치</t>
        </r>
      </text>
    </comment>
  </commentList>
</comments>
</file>

<file path=xl/sharedStrings.xml><?xml version="1.0" encoding="utf-8"?>
<sst xmlns="http://schemas.openxmlformats.org/spreadsheetml/2006/main" count="241" uniqueCount="191">
  <si>
    <t>(단위 : 천원)</t>
  </si>
  <si>
    <t>항   목</t>
  </si>
  <si>
    <t>합    계</t>
  </si>
  <si>
    <t>기타</t>
  </si>
  <si>
    <t>계(A)</t>
  </si>
  <si>
    <t>연도별</t>
  </si>
  <si>
    <t>2006년도 새청사건립기금운용계획-051229.xls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</si>
  <si>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</si>
  <si>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</si>
  <si>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</si>
  <si>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</si>
  <si>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</si>
  <si>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</si>
  <si>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</si>
  <si>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</si>
  <si>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</si>
  <si>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</si>
  <si>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</si>
  <si>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</si>
  <si>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수  입</t>
  </si>
  <si>
    <t>지  출</t>
  </si>
  <si>
    <t>증감(B)</t>
  </si>
  <si>
    <t xml:space="preserve">    나. 기금운용의 기본방향</t>
  </si>
  <si>
    <t xml:space="preserve">    다. 기금조성 및 운용</t>
  </si>
  <si>
    <t xml:space="preserve">  가. 자금수지총괄</t>
  </si>
  <si>
    <t xml:space="preserve"> ·출   연   금</t>
  </si>
  <si>
    <t xml:space="preserve"> ·예   수   금</t>
  </si>
  <si>
    <t xml:space="preserve"> ·이 자 수 입</t>
  </si>
  <si>
    <t xml:space="preserve"> ·예   탁   금</t>
  </si>
  <si>
    <t>장</t>
  </si>
  <si>
    <t>관</t>
  </si>
  <si>
    <t>항</t>
  </si>
  <si>
    <t>목</t>
  </si>
  <si>
    <t>216-01
공공예금이자수입</t>
  </si>
  <si>
    <t>631-01
예치금회수</t>
  </si>
  <si>
    <t>200 세외수입</t>
  </si>
  <si>
    <t>210 경상적세외수입</t>
  </si>
  <si>
    <t>216 이자수입</t>
  </si>
  <si>
    <t>600 지방채및예치금회수</t>
  </si>
  <si>
    <t>630 예치금회수</t>
  </si>
  <si>
    <t>631 예치금회수</t>
  </si>
  <si>
    <t>220 임시적세외수입</t>
  </si>
  <si>
    <t>분야</t>
  </si>
  <si>
    <t>부문</t>
  </si>
  <si>
    <t>정책</t>
  </si>
  <si>
    <t>단위</t>
  </si>
  <si>
    <t>세부</t>
  </si>
  <si>
    <t>산출내역</t>
  </si>
  <si>
    <t>계(B)</t>
  </si>
  <si>
    <t>3. 연도별 기금조성 및 집행현황</t>
  </si>
  <si>
    <t>(단위 : 천원)</t>
  </si>
  <si>
    <t>4. 예치금 및 예탁금 명세</t>
  </si>
  <si>
    <t>예치(탁)처</t>
  </si>
  <si>
    <t>예치 및 예탁액</t>
  </si>
  <si>
    <t>예치금</t>
  </si>
  <si>
    <t>예탁금</t>
  </si>
  <si>
    <t>소   계</t>
  </si>
  <si>
    <t>증   감
(B-A)</t>
  </si>
  <si>
    <t>비   고</t>
  </si>
  <si>
    <t>구   분</t>
  </si>
  <si>
    <t>합    계</t>
  </si>
  <si>
    <t>602 예치금</t>
  </si>
  <si>
    <t>801 예비비</t>
  </si>
  <si>
    <t xml:space="preserve"> ·고유목적사업비</t>
  </si>
  <si>
    <t>1. 운용총칙</t>
  </si>
  <si>
    <t>(1) 기금조성 현황</t>
  </si>
  <si>
    <t>비  고</t>
  </si>
  <si>
    <t>2. 자금운용계획</t>
  </si>
  <si>
    <t>(1) 기금사업의 목표 : 기금운용의 취지 필요성 서술</t>
  </si>
  <si>
    <t>잔  액
(A-B)</t>
  </si>
  <si>
    <t>조       성       액</t>
  </si>
  <si>
    <t>집        행        액</t>
  </si>
  <si>
    <t xml:space="preserve">수  입 </t>
  </si>
  <si>
    <t xml:space="preserve">지  출  </t>
  </si>
  <si>
    <t>전년도
수입액(A)</t>
  </si>
  <si>
    <t>수입액
(B)</t>
  </si>
  <si>
    <t>증 감
(B-A)</t>
  </si>
  <si>
    <t>전년도
지출액(A)</t>
  </si>
  <si>
    <t>지출액
(B)</t>
  </si>
  <si>
    <t>수입항목</t>
  </si>
  <si>
    <t>전년도
수입액(A)</t>
  </si>
  <si>
    <t>증  감
(B-A)</t>
  </si>
  <si>
    <t>수 입 합 계</t>
  </si>
  <si>
    <t xml:space="preserve">(2) 2011년도 기금사업 개요 </t>
  </si>
  <si>
    <t>2010년도말
현재액(A)</t>
  </si>
  <si>
    <t>2011년도 조성계획</t>
  </si>
  <si>
    <t>2011년도말 현재액
(A + B)</t>
  </si>
  <si>
    <t>2009년도말
현재액</t>
  </si>
  <si>
    <t>2011년도말
현재액(B)</t>
  </si>
  <si>
    <t xml:space="preserve">    가. 기금설치 개요</t>
  </si>
  <si>
    <t>환경위생과</t>
  </si>
  <si>
    <t>(1) 설치근거 : 식품위생법 제 89조 및 같은법 시행령 제62조제7항, 부산광역시사하구식품진흥기금운용조례</t>
  </si>
  <si>
    <t>(2) 설치목적 : 식품위생 및 국민영양의 수준향상 도모 및 음식문화개선사업의 원활한 수행</t>
  </si>
  <si>
    <t>(3) 설치년도 : 2001년 10월 10일</t>
  </si>
  <si>
    <t>식품으로 인한 건강상의 위해를 방지하고, 관내 식품접객업소에 대한 선진위생문화</t>
  </si>
  <si>
    <t xml:space="preserve">      ○ 부정·불량식품, 식중독 없는 안전한 식생활 환경 조성</t>
  </si>
  <si>
    <t xml:space="preserve">      ○ 식품위생업소에 대한 선진위생문화 지원으로 위생수준 향상</t>
  </si>
  <si>
    <t xml:space="preserve">      ○ 남은음식 재사용 금지 사업 실시로 음식물류 쓰레기 감소 및 식중독 예방 </t>
  </si>
  <si>
    <t xml:space="preserve">     ○ 식품위생법 위반업소에 대한 영업정지 등의 행정처분에 갈음하여 부과·징수한 과징금</t>
  </si>
  <si>
    <t xml:space="preserve">     ○ 기금의 운용 수익금 및 기타수입금</t>
  </si>
  <si>
    <t xml:space="preserve">(2) 재원조성 </t>
  </si>
  <si>
    <t>(3) 지원기준 :  모범음식점 지원, 부정불량식품 및 식중독예방 홍보, 친절·청결향상을 위한 각종 지원 등</t>
  </si>
  <si>
    <t>(4) 지원대상 : 부산광역시 사하구 식품위생업소</t>
  </si>
  <si>
    <t xml:space="preserve"> ·기 타 수 입
   (과징금 수입)</t>
  </si>
  <si>
    <t>215-01
징수교부금수입</t>
  </si>
  <si>
    <t>215 징수교부금수입</t>
  </si>
  <si>
    <t>228 잡수입</t>
  </si>
  <si>
    <t xml:space="preserve"> ·예   치   금</t>
  </si>
  <si>
    <t>식품의약안전</t>
  </si>
  <si>
    <t>위생업소 수준향상</t>
  </si>
  <si>
    <t>모범음식점 지원</t>
  </si>
  <si>
    <t>201 일반운영비</t>
  </si>
  <si>
    <t xml:space="preserve"> 다. 지출계획</t>
  </si>
  <si>
    <t>(단위:천원)</t>
  </si>
  <si>
    <t>201 일반운영비</t>
  </si>
  <si>
    <t>식품업소 위생수준향상</t>
  </si>
  <si>
    <t>(단위:천원)</t>
  </si>
  <si>
    <t>분야</t>
  </si>
  <si>
    <t>부문</t>
  </si>
  <si>
    <t>정책</t>
  </si>
  <si>
    <t>단위</t>
  </si>
  <si>
    <t>세부</t>
  </si>
  <si>
    <t>301 일반보상금</t>
  </si>
  <si>
    <t>307 민간이전</t>
  </si>
  <si>
    <t>802 반환금기타</t>
  </si>
  <si>
    <t>예비비</t>
  </si>
  <si>
    <t>재무활동(환경위생과)</t>
  </si>
  <si>
    <t>보전지출</t>
  </si>
  <si>
    <t>여유자금 예치</t>
  </si>
  <si>
    <t>지 출 합 계</t>
  </si>
  <si>
    <t>음식문화개선 및 표준영업 정착사업</t>
  </si>
  <si>
    <t>남은음식재사용안하기 우수 실천업소 지원</t>
  </si>
  <si>
    <t>모범음식점 지원 및 식품위생환경개선</t>
  </si>
  <si>
    <t>이자
수입</t>
  </si>
  <si>
    <t>부산 은행</t>
  </si>
  <si>
    <t>228-09
기타잡수입</t>
  </si>
  <si>
    <t>(단위 :  천원)</t>
  </si>
  <si>
    <t xml:space="preserve"> ·융자금회수
    (이자포함)</t>
  </si>
  <si>
    <t xml:space="preserve"> ·차   입   금</t>
  </si>
  <si>
    <t>·예수금원리금상환</t>
  </si>
  <si>
    <t xml:space="preserve"> ·인력운영비</t>
  </si>
  <si>
    <t xml:space="preserve"> ·기 본 경 비</t>
  </si>
  <si>
    <t xml:space="preserve"> ·예탁금상환금</t>
  </si>
  <si>
    <t xml:space="preserve"> ·융   자   금</t>
  </si>
  <si>
    <t>○시 교부금                   22,100,000원</t>
  </si>
  <si>
    <t>편성목</t>
  </si>
  <si>
    <t>01 사무관리비</t>
  </si>
  <si>
    <t>○맛장고 복합찬기 보급            27,000원*3개*124개소</t>
  </si>
  <si>
    <t>○신규 모범음식점 표지판 제작          110,000원*10개소</t>
  </si>
  <si>
    <t>○모범음식점 표지판 교체                 110,000원*25개소</t>
  </si>
  <si>
    <t>○개인 향균 물수건 보급         8,800원*2박스*124개소</t>
  </si>
  <si>
    <t>증  감
(B-A)</t>
  </si>
  <si>
    <t>12 기타보상금</t>
  </si>
  <si>
    <t>02 민간경상보조</t>
  </si>
  <si>
    <t>03 과오납금등</t>
  </si>
  <si>
    <t>01 예비비</t>
  </si>
  <si>
    <t>01 예치금</t>
  </si>
  <si>
    <t>○집단급식소 위생 향균 행주   
                                        15,400원*2박스*250개소</t>
  </si>
  <si>
    <t>○육류취급업소 냄새탈취제 보급
                                             9,900원*2개*220개소</t>
  </si>
  <si>
    <t>○식품접객업소 현지조사용 거리측정기 구입 
                                                       400,000원*1개</t>
  </si>
  <si>
    <t>○남은음식 재사용안하기 우수실천업소   복합찬기 보급
                                           33,000원*3개*100개소</t>
  </si>
  <si>
    <t>○신고포상금                                     50,000원*10건</t>
  </si>
  <si>
    <t>○음식문화개선 및 식중독예방등 홍보물 제작  
                                                    3,000원*2,000부</t>
  </si>
  <si>
    <t>○어린이식품안전보호구역내 업소지원
                                                  300,000원*20개소</t>
  </si>
  <si>
    <t>○소비자식품위생감시원 부정·불량식품 단속활동비
                                            40,000원 * 15일 * 8명</t>
  </si>
  <si>
    <t>○예비비                                                             0원</t>
  </si>
  <si>
    <t>○음식문화개선운동 사하구추진위원회 위원수당 보조  0원</t>
  </si>
  <si>
    <t>○행정처분변경에 따른 과징금반환             5,000,000원</t>
  </si>
  <si>
    <t>합 계</t>
  </si>
  <si>
    <t>2005
까지</t>
  </si>
  <si>
    <t>출연금</t>
  </si>
  <si>
    <t>보조금</t>
  </si>
  <si>
    <t>차입금</t>
  </si>
  <si>
    <r>
      <t xml:space="preserve">융자금
회수
</t>
    </r>
    <r>
      <rPr>
        <b/>
        <sz val="9"/>
        <rFont val="HY견명조"/>
        <family val="1"/>
      </rPr>
      <t>(이자포함)</t>
    </r>
  </si>
  <si>
    <t>예수금</t>
  </si>
  <si>
    <t>고유목적
사 업 비</t>
  </si>
  <si>
    <t>융자금</t>
  </si>
  <si>
    <t>인력
운영비
및
기본
경비</t>
  </si>
  <si>
    <t>차입금
원리금
상환</t>
  </si>
  <si>
    <t>기타</t>
  </si>
  <si>
    <t>○식품제조가공업소, 식품접객업소
   과징금 부과
                                    20,000,000원</t>
  </si>
  <si>
    <t xml:space="preserve"> ·보   조   금</t>
  </si>
  <si>
    <t>·차입원리금상환</t>
  </si>
  <si>
    <t xml:space="preserve"> ·예치금회수</t>
  </si>
  <si>
    <t>○예치금 이자수입
                      140,000,000원*4.25%</t>
  </si>
  <si>
    <t xml:space="preserve"> ○예치금                                         151,190,000원</t>
  </si>
  <si>
    <t>○예치금 회수              163,873,000원</t>
  </si>
  <si>
    <t>조직</t>
  </si>
  <si>
    <t>식품진흥기금 운용계획</t>
  </si>
  <si>
    <t xml:space="preserve">  나. 수입계획</t>
  </si>
  <si>
    <t xml:space="preserve"> ·기 타 지 출
   (과오납금 반환금)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</si>
</sst>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\-#,##0"/>
    <numFmt numFmtId="178" formatCode="#,##0;&quot;△&quot;#,##0"/>
    <numFmt numFmtId="179" formatCode="#,##0;&quot;△&quot;#,##0;"/>
    <numFmt numFmtId="180" formatCode="_-* #,##0.00\ &quot;DM&quot;_-;\-* #,##0.00\ &quot;DM&quot;_-;_-* &quot;-&quot;??\ &quot;DM&quot;_-;_-@_-"/>
    <numFmt numFmtId="181" formatCode="&quot;₩&quot;#,##0.00;[Red]&quot;₩&quot;&quot;₩&quot;&quot;₩&quot;&quot;₩&quot;&quot;₩&quot;&quot;₩&quot;\-#,##0.00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##,#0_;&quot;△&quot;#,##0"/>
    <numFmt numFmtId="189" formatCode="#,##0;&quot;△&quot;0,###"/>
    <numFmt numFmtId="190" formatCode="#,##0_ ;&quot;△&quot;0,###"/>
    <numFmt numFmtId="191" formatCode="##,#0_;&quot;△&quot;0,###\ "/>
    <numFmt numFmtId="192" formatCode="#,##0_);[Red]\(#,##0\)"/>
    <numFmt numFmtId="193" formatCode="#,##0_);\(#,##0\)"/>
    <numFmt numFmtId="194" formatCode="&quot;₩&quot;#,##0.00;&quot;△&quot;#,##0.00"/>
    <numFmt numFmtId="195" formatCode="&quot;₩&quot;#,##0.00;&quot;△&quot;#,##0"/>
    <numFmt numFmtId="196" formatCode="_-&quot;₩&quot;* #,##0_-;&quot;△&quot;* #,##0_-;_-&quot;₩&quot;* &quot;-&quot;_-;_-@_-"/>
  </numFmts>
  <fonts count="66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HY견명조"/>
      <family val="1"/>
    </font>
    <font>
      <sz val="11"/>
      <name val="HY견명조"/>
      <family val="1"/>
    </font>
    <font>
      <b/>
      <sz val="17"/>
      <name val="HY견명조"/>
      <family val="1"/>
    </font>
    <font>
      <b/>
      <sz val="15"/>
      <name val="HY견명조"/>
      <family val="1"/>
    </font>
    <font>
      <sz val="13"/>
      <name val="HY견명조"/>
      <family val="1"/>
    </font>
    <font>
      <sz val="12"/>
      <name val="HY견명조"/>
      <family val="1"/>
    </font>
    <font>
      <b/>
      <sz val="13"/>
      <name val="HY견명조"/>
      <family val="1"/>
    </font>
    <font>
      <b/>
      <sz val="12"/>
      <name val="HY견명조"/>
      <family val="1"/>
    </font>
    <font>
      <b/>
      <sz val="16"/>
      <name val="HY견명조"/>
      <family val="1"/>
    </font>
    <font>
      <b/>
      <sz val="18"/>
      <name val="HY견명조"/>
      <family val="1"/>
    </font>
    <font>
      <sz val="15"/>
      <name val="HY견명조"/>
      <family val="1"/>
    </font>
    <font>
      <sz val="14"/>
      <name val="가는각진제목체"/>
      <family val="1"/>
    </font>
    <font>
      <sz val="14"/>
      <name val="바탕체"/>
      <family val="1"/>
    </font>
    <font>
      <sz val="14"/>
      <name val="HY헤드라인M"/>
      <family val="1"/>
    </font>
    <font>
      <sz val="36"/>
      <name val="HY견명조"/>
      <family val="1"/>
    </font>
    <font>
      <b/>
      <sz val="28"/>
      <name val="HY견명조"/>
      <family val="1"/>
    </font>
    <font>
      <sz val="10"/>
      <name val="굴림"/>
      <family val="3"/>
    </font>
    <font>
      <sz val="24"/>
      <name val="HY견명조"/>
      <family val="1"/>
    </font>
    <font>
      <sz val="12"/>
      <name val="돋움"/>
      <family val="3"/>
    </font>
    <font>
      <b/>
      <sz val="9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18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0" applyNumberFormat="0" applyAlignment="0" applyProtection="0"/>
    <xf numFmtId="0" fontId="7" fillId="0" borderId="11">
      <alignment horizontal="left" vertical="center"/>
      <protection/>
    </xf>
    <xf numFmtId="0" fontId="5" fillId="0" borderId="0">
      <alignment/>
      <protection/>
    </xf>
  </cellStyleXfs>
  <cellXfs count="338">
    <xf numFmtId="0" fontId="0" fillId="0" borderId="0" xfId="0" applyAlignment="1">
      <alignment/>
    </xf>
    <xf numFmtId="0" fontId="8" fillId="33" borderId="0" xfId="65" applyFont="1" applyFill="1">
      <alignment/>
      <protection/>
    </xf>
    <xf numFmtId="0" fontId="5" fillId="0" borderId="0" xfId="65">
      <alignment/>
      <protection/>
    </xf>
    <xf numFmtId="0" fontId="5" fillId="33" borderId="0" xfId="65" applyFill="1">
      <alignment/>
      <protection/>
    </xf>
    <xf numFmtId="0" fontId="5" fillId="34" borderId="12" xfId="65" applyFill="1" applyBorder="1">
      <alignment/>
      <protection/>
    </xf>
    <xf numFmtId="0" fontId="5" fillId="35" borderId="13" xfId="65" applyFill="1" applyBorder="1">
      <alignment/>
      <protection/>
    </xf>
    <xf numFmtId="0" fontId="9" fillId="36" borderId="14" xfId="65" applyFont="1" applyFill="1" applyBorder="1" applyAlignment="1">
      <alignment horizontal="center"/>
      <protection/>
    </xf>
    <xf numFmtId="0" fontId="10" fillId="37" borderId="15" xfId="65" applyFont="1" applyFill="1" applyBorder="1" applyAlignment="1">
      <alignment horizontal="center"/>
      <protection/>
    </xf>
    <xf numFmtId="0" fontId="9" fillId="36" borderId="15" xfId="65" applyFont="1" applyFill="1" applyBorder="1" applyAlignment="1">
      <alignment horizontal="center"/>
      <protection/>
    </xf>
    <xf numFmtId="0" fontId="9" fillId="36" borderId="16" xfId="65" applyFont="1" applyFill="1" applyBorder="1" applyAlignment="1">
      <alignment horizontal="center"/>
      <protection/>
    </xf>
    <xf numFmtId="0" fontId="5" fillId="35" borderId="17" xfId="65" applyFill="1" applyBorder="1">
      <alignment/>
      <protection/>
    </xf>
    <xf numFmtId="0" fontId="5" fillId="34" borderId="18" xfId="65" applyFill="1" applyBorder="1">
      <alignment/>
      <protection/>
    </xf>
    <xf numFmtId="0" fontId="5" fillId="35" borderId="18" xfId="65" applyFill="1" applyBorder="1">
      <alignment/>
      <protection/>
    </xf>
    <xf numFmtId="0" fontId="5" fillId="34" borderId="19" xfId="65" applyFill="1" applyBorder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20" xfId="0" applyFont="1" applyBorder="1" applyAlignment="1">
      <alignment/>
    </xf>
    <xf numFmtId="0" fontId="16" fillId="0" borderId="20" xfId="0" applyFont="1" applyBorder="1" applyAlignment="1">
      <alignment horizontal="center" vertical="center"/>
    </xf>
    <xf numFmtId="178" fontId="16" fillId="0" borderId="20" xfId="49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3" fontId="15" fillId="0" borderId="20" xfId="0" applyNumberFormat="1" applyFont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 wrapText="1"/>
    </xf>
    <xf numFmtId="41" fontId="15" fillId="0" borderId="20" xfId="49" applyNumberFormat="1" applyFont="1" applyFill="1" applyBorder="1" applyAlignment="1">
      <alignment vertical="center" wrapText="1"/>
    </xf>
    <xf numFmtId="41" fontId="15" fillId="0" borderId="20" xfId="49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3" fontId="15" fillId="0" borderId="20" xfId="0" applyNumberFormat="1" applyFont="1" applyFill="1" applyBorder="1" applyAlignment="1">
      <alignment horizontal="right" vertical="center" shrinkToFit="1"/>
    </xf>
    <xf numFmtId="178" fontId="15" fillId="0" borderId="23" xfId="0" applyNumberFormat="1" applyFont="1" applyFill="1" applyBorder="1" applyAlignment="1">
      <alignment horizontal="right" vertical="center" shrinkToFit="1"/>
    </xf>
    <xf numFmtId="0" fontId="15" fillId="0" borderId="0" xfId="0" applyFont="1" applyBorder="1" applyAlignment="1">
      <alignment/>
    </xf>
    <xf numFmtId="0" fontId="1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15" fillId="0" borderId="24" xfId="0" applyFont="1" applyFill="1" applyBorder="1" applyAlignment="1">
      <alignment vertical="center"/>
    </xf>
    <xf numFmtId="0" fontId="22" fillId="0" borderId="0" xfId="0" applyFont="1" applyAlignment="1">
      <alignment/>
    </xf>
    <xf numFmtId="3" fontId="15" fillId="0" borderId="20" xfId="0" applyNumberFormat="1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178" fontId="15" fillId="0" borderId="28" xfId="0" applyNumberFormat="1" applyFont="1" applyFill="1" applyBorder="1" applyAlignment="1">
      <alignment horizontal="right" vertical="center" shrinkToFit="1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vertical="center"/>
      <protection/>
    </xf>
    <xf numFmtId="0" fontId="15" fillId="0" borderId="13" xfId="0" applyFont="1" applyFill="1" applyBorder="1" applyAlignment="1">
      <alignment vertical="center"/>
    </xf>
    <xf numFmtId="3" fontId="16" fillId="0" borderId="20" xfId="0" applyNumberFormat="1" applyFont="1" applyFill="1" applyBorder="1" applyAlignment="1">
      <alignment horizontal="right" vertical="center" shrinkToFit="1"/>
    </xf>
    <xf numFmtId="178" fontId="16" fillId="0" borderId="23" xfId="0" applyNumberFormat="1" applyFont="1" applyFill="1" applyBorder="1" applyAlignment="1">
      <alignment horizontal="right" vertical="center" shrinkToFit="1"/>
    </xf>
    <xf numFmtId="0" fontId="15" fillId="0" borderId="29" xfId="0" applyFont="1" applyBorder="1" applyAlignment="1">
      <alignment horizontal="center" vertical="center" wrapText="1"/>
    </xf>
    <xf numFmtId="178" fontId="15" fillId="0" borderId="19" xfId="49" applyNumberFormat="1" applyFont="1" applyFill="1" applyBorder="1" applyAlignment="1">
      <alignment horizontal="right" vertical="center" shrinkToFit="1"/>
    </xf>
    <xf numFmtId="178" fontId="15" fillId="0" borderId="28" xfId="49" applyNumberFormat="1" applyFont="1" applyFill="1" applyBorder="1" applyAlignment="1">
      <alignment horizontal="right" vertical="center" shrinkToFit="1"/>
    </xf>
    <xf numFmtId="176" fontId="17" fillId="34" borderId="30" xfId="0" applyNumberFormat="1" applyFont="1" applyFill="1" applyBorder="1" applyAlignment="1">
      <alignment horizontal="center" vertical="center" shrinkToFit="1"/>
    </xf>
    <xf numFmtId="176" fontId="17" fillId="34" borderId="31" xfId="0" applyNumberFormat="1" applyFont="1" applyFill="1" applyBorder="1" applyAlignment="1">
      <alignment horizontal="center" vertical="center" wrapText="1" shrinkToFit="1"/>
    </xf>
    <xf numFmtId="176" fontId="17" fillId="34" borderId="31" xfId="0" applyNumberFormat="1" applyFont="1" applyFill="1" applyBorder="1" applyAlignment="1">
      <alignment horizontal="center" vertical="center" shrinkToFit="1"/>
    </xf>
    <xf numFmtId="176" fontId="17" fillId="34" borderId="32" xfId="0" applyNumberFormat="1" applyFont="1" applyFill="1" applyBorder="1" applyAlignment="1">
      <alignment horizontal="center" vertical="center" wrapText="1" shrinkToFit="1"/>
    </xf>
    <xf numFmtId="0" fontId="15" fillId="0" borderId="33" xfId="0" applyFont="1" applyBorder="1" applyAlignment="1">
      <alignment horizontal="center" vertical="center" wrapText="1"/>
    </xf>
    <xf numFmtId="3" fontId="16" fillId="0" borderId="34" xfId="0" applyNumberFormat="1" applyFont="1" applyFill="1" applyBorder="1" applyAlignment="1">
      <alignment horizontal="right" vertical="center" shrinkToFit="1"/>
    </xf>
    <xf numFmtId="178" fontId="16" fillId="0" borderId="35" xfId="0" applyNumberFormat="1" applyFont="1" applyFill="1" applyBorder="1" applyAlignment="1">
      <alignment horizontal="right" vertical="center" shrinkToFit="1"/>
    </xf>
    <xf numFmtId="3" fontId="15" fillId="0" borderId="17" xfId="0" applyNumberFormat="1" applyFont="1" applyFill="1" applyBorder="1" applyAlignment="1">
      <alignment horizontal="right" vertical="center" shrinkToFit="1"/>
    </xf>
    <xf numFmtId="178" fontId="15" fillId="0" borderId="36" xfId="0" applyNumberFormat="1" applyFont="1" applyFill="1" applyBorder="1" applyAlignment="1">
      <alignment horizontal="right" vertical="center" shrinkToFit="1"/>
    </xf>
    <xf numFmtId="0" fontId="17" fillId="34" borderId="3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29" fillId="0" borderId="0" xfId="0" applyFont="1" applyAlignment="1">
      <alignment/>
    </xf>
    <xf numFmtId="0" fontId="18" fillId="34" borderId="37" xfId="0" applyFont="1" applyFill="1" applyBorder="1" applyAlignment="1" applyProtection="1">
      <alignment horizontal="center" vertical="center" wrapText="1" shrinkToFit="1"/>
      <protection locked="0"/>
    </xf>
    <xf numFmtId="0" fontId="18" fillId="34" borderId="38" xfId="0" applyFont="1" applyFill="1" applyBorder="1" applyAlignment="1" applyProtection="1">
      <alignment horizontal="center" vertical="center" wrapText="1" shrinkToFit="1"/>
      <protection locked="0"/>
    </xf>
    <xf numFmtId="0" fontId="18" fillId="34" borderId="39" xfId="0" applyFont="1" applyFill="1" applyBorder="1" applyAlignment="1" applyProtection="1">
      <alignment horizontal="center" vertical="center" wrapText="1" shrinkToFit="1"/>
      <protection locked="0"/>
    </xf>
    <xf numFmtId="187" fontId="16" fillId="0" borderId="17" xfId="0" applyNumberFormat="1" applyFont="1" applyFill="1" applyBorder="1" applyAlignment="1" applyProtection="1">
      <alignment horizontal="right" vertical="center" shrinkToFit="1"/>
      <protection locked="0"/>
    </xf>
    <xf numFmtId="178" fontId="16" fillId="0" borderId="36" xfId="0" applyNumberFormat="1" applyFont="1" applyFill="1" applyBorder="1" applyAlignment="1" applyProtection="1">
      <alignment vertical="center" shrinkToFit="1"/>
      <protection locked="0"/>
    </xf>
    <xf numFmtId="187" fontId="16" fillId="0" borderId="20" xfId="0" applyNumberFormat="1" applyFont="1" applyFill="1" applyBorder="1" applyAlignment="1" applyProtection="1">
      <alignment horizontal="right" vertical="center" shrinkToFit="1"/>
      <protection locked="0"/>
    </xf>
    <xf numFmtId="178" fontId="16" fillId="0" borderId="23" xfId="0" applyNumberFormat="1" applyFont="1" applyFill="1" applyBorder="1" applyAlignment="1" applyProtection="1">
      <alignment vertical="center" shrinkToFit="1"/>
      <protection locked="0"/>
    </xf>
    <xf numFmtId="0" fontId="16" fillId="0" borderId="26" xfId="0" applyFont="1" applyBorder="1" applyAlignment="1" applyProtection="1">
      <alignment horizontal="center" vertical="center" shrinkToFit="1"/>
      <protection locked="0"/>
    </xf>
    <xf numFmtId="0" fontId="16" fillId="0" borderId="13" xfId="0" applyFont="1" applyBorder="1" applyAlignment="1" applyProtection="1">
      <alignment horizontal="center" vertical="center" shrinkToFit="1"/>
      <protection locked="0"/>
    </xf>
    <xf numFmtId="0" fontId="16" fillId="0" borderId="26" xfId="0" applyFont="1" applyBorder="1" applyAlignment="1" applyProtection="1">
      <alignment vertical="center" shrinkToFit="1"/>
      <protection locked="0"/>
    </xf>
    <xf numFmtId="0" fontId="16" fillId="0" borderId="13" xfId="0" applyFont="1" applyBorder="1" applyAlignment="1" applyProtection="1">
      <alignment vertical="center" shrinkToFit="1"/>
      <protection locked="0"/>
    </xf>
    <xf numFmtId="0" fontId="16" fillId="0" borderId="18" xfId="0" applyFont="1" applyBorder="1" applyAlignment="1" applyProtection="1">
      <alignment vertical="center" shrinkToFit="1"/>
      <protection locked="0"/>
    </xf>
    <xf numFmtId="187" fontId="16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13" xfId="0" applyFont="1" applyBorder="1" applyAlignment="1" applyProtection="1">
      <alignment vertical="center"/>
      <protection locked="0"/>
    </xf>
    <xf numFmtId="0" fontId="16" fillId="0" borderId="40" xfId="0" applyFont="1" applyBorder="1" applyAlignment="1" applyProtection="1">
      <alignment vertical="center" shrinkToFit="1"/>
      <protection locked="0"/>
    </xf>
    <xf numFmtId="0" fontId="16" fillId="0" borderId="4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 wrapText="1" shrinkToFit="1"/>
      <protection locked="0"/>
    </xf>
    <xf numFmtId="0" fontId="16" fillId="0" borderId="41" xfId="0" applyFont="1" applyBorder="1" applyAlignment="1" applyProtection="1">
      <alignment vertical="center" wrapText="1" shrinkToFit="1"/>
      <protection locked="0"/>
    </xf>
    <xf numFmtId="178" fontId="16" fillId="0" borderId="42" xfId="0" applyNumberFormat="1" applyFont="1" applyFill="1" applyBorder="1" applyAlignment="1" applyProtection="1">
      <alignment vertical="center" shrinkToFit="1"/>
      <protection locked="0"/>
    </xf>
    <xf numFmtId="0" fontId="16" fillId="0" borderId="24" xfId="0" applyFont="1" applyBorder="1" applyAlignment="1" applyProtection="1">
      <alignment vertical="center" shrinkToFit="1"/>
      <protection locked="0"/>
    </xf>
    <xf numFmtId="0" fontId="16" fillId="0" borderId="27" xfId="0" applyFont="1" applyBorder="1" applyAlignment="1" applyProtection="1">
      <alignment vertical="center" shrinkToFit="1"/>
      <protection locked="0"/>
    </xf>
    <xf numFmtId="0" fontId="16" fillId="0" borderId="43" xfId="0" applyFont="1" applyBorder="1" applyAlignment="1" applyProtection="1">
      <alignment vertical="center" shrinkToFit="1"/>
      <protection locked="0"/>
    </xf>
    <xf numFmtId="178" fontId="16" fillId="0" borderId="28" xfId="0" applyNumberFormat="1" applyFont="1" applyFill="1" applyBorder="1" applyAlignment="1" applyProtection="1">
      <alignment vertical="center" shrinkToFit="1"/>
      <protection locked="0"/>
    </xf>
    <xf numFmtId="0" fontId="18" fillId="0" borderId="26" xfId="0" applyFont="1" applyFill="1" applyBorder="1" applyAlignment="1" applyProtection="1">
      <alignment horizontal="center" vertical="center" wrapText="1" shrinkToFit="1"/>
      <protection locked="0"/>
    </xf>
    <xf numFmtId="0" fontId="18" fillId="0" borderId="13" xfId="0" applyFont="1" applyFill="1" applyBorder="1" applyAlignment="1" applyProtection="1">
      <alignment horizontal="center" vertical="center" wrapText="1" shrinkToFit="1"/>
      <protection locked="0"/>
    </xf>
    <xf numFmtId="0" fontId="18" fillId="0" borderId="40" xfId="0" applyFont="1" applyFill="1" applyBorder="1" applyAlignment="1" applyProtection="1">
      <alignment horizontal="center" vertical="center" wrapText="1" shrinkToFit="1"/>
      <protection locked="0"/>
    </xf>
    <xf numFmtId="192" fontId="16" fillId="0" borderId="20" xfId="0" applyNumberFormat="1" applyFont="1" applyFill="1" applyBorder="1" applyAlignment="1" applyProtection="1">
      <alignment horizontal="right" vertical="center" shrinkToFit="1"/>
      <protection locked="0"/>
    </xf>
    <xf numFmtId="192" fontId="16" fillId="0" borderId="17" xfId="0" applyNumberFormat="1" applyFont="1" applyFill="1" applyBorder="1" applyAlignment="1" applyProtection="1">
      <alignment horizontal="right" vertical="center" shrinkToFit="1"/>
      <protection locked="0"/>
    </xf>
    <xf numFmtId="192" fontId="16" fillId="0" borderId="40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44" xfId="0" applyFont="1" applyBorder="1" applyAlignment="1" applyProtection="1">
      <alignment horizontal="left" vertical="center" wrapText="1" shrinkToFit="1"/>
      <protection locked="0"/>
    </xf>
    <xf numFmtId="0" fontId="16" fillId="0" borderId="45" xfId="0" applyFont="1" applyBorder="1" applyAlignment="1" applyProtection="1">
      <alignment horizontal="left" vertical="center" wrapText="1" shrinkToFit="1"/>
      <protection locked="0"/>
    </xf>
    <xf numFmtId="0" fontId="16" fillId="0" borderId="46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192" fontId="16" fillId="0" borderId="20" xfId="49" applyNumberFormat="1" applyFont="1" applyFill="1" applyBorder="1" applyAlignment="1" applyProtection="1">
      <alignment horizontal="right" vertical="center" shrinkToFit="1"/>
      <protection locked="0"/>
    </xf>
    <xf numFmtId="178" fontId="16" fillId="38" borderId="36" xfId="0" applyNumberFormat="1" applyFont="1" applyFill="1" applyBorder="1" applyAlignment="1" applyProtection="1">
      <alignment vertical="center" shrinkToFit="1"/>
      <protection locked="0"/>
    </xf>
    <xf numFmtId="3" fontId="16" fillId="0" borderId="31" xfId="0" applyNumberFormat="1" applyFont="1" applyFill="1" applyBorder="1" applyAlignment="1">
      <alignment horizontal="right" vertical="center" shrinkToFit="1"/>
    </xf>
    <xf numFmtId="178" fontId="16" fillId="0" borderId="32" xfId="0" applyNumberFormat="1" applyFont="1" applyFill="1" applyBorder="1" applyAlignment="1">
      <alignment horizontal="right" vertical="center" shrinkToFit="1"/>
    </xf>
    <xf numFmtId="0" fontId="16" fillId="0" borderId="41" xfId="0" applyFont="1" applyBorder="1" applyAlignment="1" applyProtection="1">
      <alignment horizontal="left" vertical="center" wrapText="1" shrinkToFit="1"/>
      <protection locked="0"/>
    </xf>
    <xf numFmtId="0" fontId="16" fillId="0" borderId="11" xfId="0" applyFont="1" applyBorder="1" applyAlignment="1" applyProtection="1">
      <alignment horizontal="left" vertical="center" wrapText="1" shrinkToFit="1"/>
      <protection locked="0"/>
    </xf>
    <xf numFmtId="0" fontId="16" fillId="0" borderId="47" xfId="0" applyFont="1" applyBorder="1" applyAlignment="1" applyProtection="1">
      <alignment vertical="center" wrapText="1" shrinkToFit="1"/>
      <protection locked="0"/>
    </xf>
    <xf numFmtId="192" fontId="16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48" xfId="0" applyFont="1" applyBorder="1" applyAlignment="1" applyProtection="1">
      <alignment vertical="center" wrapText="1" shrinkToFit="1"/>
      <protection locked="0"/>
    </xf>
    <xf numFmtId="3" fontId="17" fillId="0" borderId="49" xfId="0" applyNumberFormat="1" applyFont="1" applyBorder="1" applyAlignment="1">
      <alignment horizontal="center" vertical="center" shrinkToFit="1"/>
    </xf>
    <xf numFmtId="178" fontId="15" fillId="0" borderId="50" xfId="49" applyNumberFormat="1" applyFont="1" applyFill="1" applyBorder="1" applyAlignment="1">
      <alignment horizontal="right" vertical="center" shrinkToFit="1"/>
    </xf>
    <xf numFmtId="41" fontId="17" fillId="0" borderId="50" xfId="49" applyFont="1" applyFill="1" applyBorder="1" applyAlignment="1">
      <alignment horizontal="center" vertical="center" shrinkToFit="1"/>
    </xf>
    <xf numFmtId="178" fontId="15" fillId="0" borderId="51" xfId="49" applyNumberFormat="1" applyFont="1" applyFill="1" applyBorder="1" applyAlignment="1">
      <alignment horizontal="right" vertical="center" shrinkToFit="1"/>
    </xf>
    <xf numFmtId="178" fontId="15" fillId="0" borderId="20" xfId="49" applyNumberFormat="1" applyFont="1" applyFill="1" applyBorder="1" applyAlignment="1">
      <alignment horizontal="right" vertical="center" shrinkToFit="1"/>
    </xf>
    <xf numFmtId="178" fontId="15" fillId="0" borderId="23" xfId="49" applyNumberFormat="1" applyFont="1" applyFill="1" applyBorder="1" applyAlignment="1">
      <alignment horizontal="right" vertical="center" shrinkToFit="1"/>
    </xf>
    <xf numFmtId="3" fontId="15" fillId="0" borderId="19" xfId="0" applyNumberFormat="1" applyFont="1" applyBorder="1" applyAlignment="1">
      <alignment horizontal="left" vertical="center" wrapText="1" shrinkToFit="1"/>
    </xf>
    <xf numFmtId="0" fontId="15" fillId="0" borderId="18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7" fillId="34" borderId="25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41" fontId="15" fillId="0" borderId="50" xfId="49" applyNumberFormat="1" applyFont="1" applyFill="1" applyBorder="1" applyAlignment="1">
      <alignment vertical="center" wrapText="1"/>
    </xf>
    <xf numFmtId="41" fontId="15" fillId="0" borderId="51" xfId="49" applyFont="1" applyFill="1" applyBorder="1" applyAlignment="1">
      <alignment vertical="center" wrapText="1"/>
    </xf>
    <xf numFmtId="41" fontId="15" fillId="0" borderId="23" xfId="49" applyFont="1" applyFill="1" applyBorder="1" applyAlignment="1">
      <alignment vertical="center" wrapText="1"/>
    </xf>
    <xf numFmtId="49" fontId="15" fillId="0" borderId="23" xfId="49" applyNumberFormat="1" applyFont="1" applyFill="1" applyBorder="1" applyAlignment="1">
      <alignment horizontal="right" vertical="center" wrapText="1"/>
    </xf>
    <xf numFmtId="0" fontId="15" fillId="0" borderId="48" xfId="0" applyFont="1" applyFill="1" applyBorder="1" applyAlignment="1">
      <alignment vertical="center" wrapText="1"/>
    </xf>
    <xf numFmtId="41" fontId="15" fillId="0" borderId="34" xfId="49" applyNumberFormat="1" applyFont="1" applyFill="1" applyBorder="1" applyAlignment="1">
      <alignment vertical="center" wrapText="1"/>
    </xf>
    <xf numFmtId="41" fontId="15" fillId="0" borderId="35" xfId="49" applyFont="1" applyFill="1" applyBorder="1" applyAlignment="1">
      <alignment vertical="center" wrapText="1"/>
    </xf>
    <xf numFmtId="0" fontId="16" fillId="0" borderId="44" xfId="0" applyFont="1" applyBorder="1" applyAlignment="1" applyProtection="1">
      <alignment vertical="center" wrapText="1" shrinkToFit="1"/>
      <protection locked="0"/>
    </xf>
    <xf numFmtId="187" fontId="16" fillId="0" borderId="18" xfId="0" applyNumberFormat="1" applyFont="1" applyFill="1" applyBorder="1" applyAlignment="1" applyProtection="1">
      <alignment vertical="center" shrinkToFit="1"/>
      <protection locked="0"/>
    </xf>
    <xf numFmtId="187" fontId="16" fillId="0" borderId="13" xfId="0" applyNumberFormat="1" applyFont="1" applyFill="1" applyBorder="1" applyAlignment="1" applyProtection="1">
      <alignment vertical="center" shrinkToFit="1"/>
      <protection locked="0"/>
    </xf>
    <xf numFmtId="178" fontId="16" fillId="0" borderId="52" xfId="0" applyNumberFormat="1" applyFont="1" applyFill="1" applyBorder="1" applyAlignment="1" applyProtection="1">
      <alignment vertical="center" shrinkToFit="1"/>
      <protection locked="0"/>
    </xf>
    <xf numFmtId="192" fontId="16" fillId="0" borderId="13" xfId="0" applyNumberFormat="1" applyFont="1" applyFill="1" applyBorder="1" applyAlignment="1" applyProtection="1">
      <alignment vertical="center" wrapText="1" shrinkToFit="1"/>
      <protection locked="0"/>
    </xf>
    <xf numFmtId="192" fontId="16" fillId="0" borderId="17" xfId="0" applyNumberFormat="1" applyFont="1" applyFill="1" applyBorder="1" applyAlignment="1" applyProtection="1">
      <alignment vertical="center" wrapText="1" shrinkToFit="1"/>
      <protection locked="0"/>
    </xf>
    <xf numFmtId="178" fontId="16" fillId="0" borderId="52" xfId="0" applyNumberFormat="1" applyFont="1" applyFill="1" applyBorder="1" applyAlignment="1" applyProtection="1">
      <alignment vertical="center" wrapText="1" shrinkToFit="1"/>
      <protection locked="0"/>
    </xf>
    <xf numFmtId="0" fontId="18" fillId="0" borderId="47" xfId="0" applyFont="1" applyFill="1" applyBorder="1" applyAlignment="1" applyProtection="1">
      <alignment horizontal="center" vertical="center" wrapText="1" shrinkToFit="1"/>
      <protection locked="0"/>
    </xf>
    <xf numFmtId="0" fontId="18" fillId="0" borderId="11" xfId="0" applyFont="1" applyFill="1" applyBorder="1" applyAlignment="1" applyProtection="1">
      <alignment horizontal="center" vertical="center" wrapText="1" shrinkToFit="1"/>
      <protection locked="0"/>
    </xf>
    <xf numFmtId="0" fontId="16" fillId="0" borderId="53" xfId="0" applyFont="1" applyBorder="1" applyAlignment="1" applyProtection="1">
      <alignment vertical="center" wrapText="1" shrinkToFit="1"/>
      <protection locked="0"/>
    </xf>
    <xf numFmtId="192" fontId="16" fillId="0" borderId="18" xfId="0" applyNumberFormat="1" applyFont="1" applyFill="1" applyBorder="1" applyAlignment="1" applyProtection="1">
      <alignment vertical="center" shrinkToFit="1"/>
      <protection locked="0"/>
    </xf>
    <xf numFmtId="178" fontId="16" fillId="0" borderId="54" xfId="0" applyNumberFormat="1" applyFont="1" applyFill="1" applyBorder="1" applyAlignment="1" applyProtection="1">
      <alignment vertical="center" shrinkToFit="1"/>
      <protection locked="0"/>
    </xf>
    <xf numFmtId="0" fontId="16" fillId="0" borderId="43" xfId="0" applyFont="1" applyBorder="1" applyAlignment="1" applyProtection="1">
      <alignment vertical="center"/>
      <protection locked="0"/>
    </xf>
    <xf numFmtId="0" fontId="16" fillId="0" borderId="43" xfId="0" applyFont="1" applyBorder="1" applyAlignment="1" applyProtection="1">
      <alignment horizontal="left" vertical="center" wrapText="1" shrinkToFit="1"/>
      <protection locked="0"/>
    </xf>
    <xf numFmtId="187" fontId="16" fillId="0" borderId="27" xfId="0" applyNumberFormat="1" applyFont="1" applyFill="1" applyBorder="1" applyAlignment="1" applyProtection="1">
      <alignment vertical="center" shrinkToFit="1"/>
      <protection locked="0"/>
    </xf>
    <xf numFmtId="0" fontId="16" fillId="0" borderId="19" xfId="0" applyFont="1" applyBorder="1" applyAlignment="1" applyProtection="1">
      <alignment vertical="center"/>
      <protection locked="0"/>
    </xf>
    <xf numFmtId="192" fontId="16" fillId="0" borderId="19" xfId="0" applyNumberFormat="1" applyFont="1" applyFill="1" applyBorder="1" applyAlignment="1" applyProtection="1">
      <alignment horizontal="right" vertical="center" shrinkToFit="1"/>
      <protection locked="0"/>
    </xf>
    <xf numFmtId="192" fontId="18" fillId="0" borderId="34" xfId="0" applyNumberFormat="1" applyFont="1" applyFill="1" applyBorder="1" applyAlignment="1" applyProtection="1">
      <alignment horizontal="right" vertical="center" shrinkToFit="1"/>
      <protection locked="0"/>
    </xf>
    <xf numFmtId="178" fontId="18" fillId="0" borderId="35" xfId="0" applyNumberFormat="1" applyFont="1" applyFill="1" applyBorder="1" applyAlignment="1" applyProtection="1">
      <alignment vertical="center" shrinkToFit="1"/>
      <protection locked="0"/>
    </xf>
    <xf numFmtId="187" fontId="16" fillId="0" borderId="55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48" xfId="0" applyFont="1" applyFill="1" applyBorder="1" applyAlignment="1" applyProtection="1">
      <alignment horizontal="center" vertical="center" wrapText="1" shrinkToFit="1"/>
      <protection locked="0"/>
    </xf>
    <xf numFmtId="0" fontId="18" fillId="0" borderId="44" xfId="0" applyFont="1" applyFill="1" applyBorder="1" applyAlignment="1" applyProtection="1">
      <alignment horizontal="center" vertical="center" wrapText="1" shrinkToFit="1"/>
      <protection locked="0"/>
    </xf>
    <xf numFmtId="192" fontId="16" fillId="0" borderId="18" xfId="0" applyNumberFormat="1" applyFont="1" applyFill="1" applyBorder="1" applyAlignment="1" applyProtection="1">
      <alignment vertical="center" wrapText="1" shrinkToFit="1"/>
      <protection locked="0"/>
    </xf>
    <xf numFmtId="178" fontId="16" fillId="0" borderId="42" xfId="49" applyNumberFormat="1" applyFont="1" applyFill="1" applyBorder="1" applyAlignment="1" applyProtection="1">
      <alignment vertical="center" shrinkToFit="1"/>
      <protection locked="0"/>
    </xf>
    <xf numFmtId="192" fontId="16" fillId="0" borderId="13" xfId="0" applyNumberFormat="1" applyFont="1" applyFill="1" applyBorder="1" applyAlignment="1" applyProtection="1">
      <alignment vertical="center" shrinkToFit="1"/>
      <protection locked="0"/>
    </xf>
    <xf numFmtId="0" fontId="15" fillId="0" borderId="5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3" fontId="16" fillId="0" borderId="50" xfId="0" applyNumberFormat="1" applyFont="1" applyFill="1" applyBorder="1" applyAlignment="1">
      <alignment horizontal="right" vertical="center" shrinkToFit="1"/>
    </xf>
    <xf numFmtId="178" fontId="16" fillId="0" borderId="51" xfId="0" applyNumberFormat="1" applyFont="1" applyFill="1" applyBorder="1" applyAlignment="1">
      <alignment horizontal="right" vertical="center" shrinkToFit="1"/>
    </xf>
    <xf numFmtId="0" fontId="16" fillId="0" borderId="46" xfId="0" applyFont="1" applyBorder="1" applyAlignment="1" applyProtection="1">
      <alignment horizontal="left" vertical="center" wrapText="1" shrinkToFit="1"/>
      <protection locked="0"/>
    </xf>
    <xf numFmtId="0" fontId="16" fillId="0" borderId="24" xfId="0" applyFont="1" applyBorder="1" applyAlignment="1" applyProtection="1">
      <alignment horizontal="center" vertical="center" shrinkToFit="1"/>
      <protection locked="0"/>
    </xf>
    <xf numFmtId="0" fontId="16" fillId="0" borderId="27" xfId="0" applyFont="1" applyBorder="1" applyAlignment="1" applyProtection="1">
      <alignment horizontal="center" vertical="center" shrinkToFit="1"/>
      <protection locked="0"/>
    </xf>
    <xf numFmtId="192" fontId="16" fillId="0" borderId="19" xfId="49" applyNumberFormat="1" applyFont="1" applyFill="1" applyBorder="1" applyAlignment="1" applyProtection="1">
      <alignment horizontal="right" vertical="center" shrinkToFit="1"/>
      <protection locked="0"/>
    </xf>
    <xf numFmtId="0" fontId="16" fillId="0" borderId="13" xfId="0" applyFont="1" applyBorder="1" applyAlignment="1" applyProtection="1">
      <alignment horizontal="left" vertical="center" wrapText="1" shrinkToFit="1"/>
      <protection locked="0"/>
    </xf>
    <xf numFmtId="192" fontId="16" fillId="38" borderId="17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53" xfId="0" applyFont="1" applyBorder="1" applyAlignment="1" applyProtection="1">
      <alignment vertical="center" shrinkToFit="1"/>
      <protection locked="0"/>
    </xf>
    <xf numFmtId="0" fontId="16" fillId="0" borderId="17" xfId="0" applyFont="1" applyBorder="1" applyAlignment="1" applyProtection="1">
      <alignment vertical="center" shrinkToFit="1"/>
      <protection locked="0"/>
    </xf>
    <xf numFmtId="0" fontId="16" fillId="0" borderId="57" xfId="0" applyFont="1" applyBorder="1" applyAlignment="1" applyProtection="1">
      <alignment vertical="center"/>
      <protection locked="0"/>
    </xf>
    <xf numFmtId="0" fontId="16" fillId="0" borderId="41" xfId="0" applyFont="1" applyBorder="1" applyAlignment="1" applyProtection="1">
      <alignment vertical="center"/>
      <protection locked="0"/>
    </xf>
    <xf numFmtId="178" fontId="15" fillId="0" borderId="17" xfId="0" applyNumberFormat="1" applyFont="1" applyFill="1" applyBorder="1" applyAlignment="1">
      <alignment horizontal="right" vertical="center" shrinkToFit="1"/>
    </xf>
    <xf numFmtId="178" fontId="15" fillId="0" borderId="20" xfId="0" applyNumberFormat="1" applyFont="1" applyFill="1" applyBorder="1" applyAlignment="1">
      <alignment horizontal="right" vertical="center" shrinkToFit="1"/>
    </xf>
    <xf numFmtId="178" fontId="15" fillId="0" borderId="19" xfId="0" applyNumberFormat="1" applyFont="1" applyFill="1" applyBorder="1" applyAlignment="1">
      <alignment horizontal="right" vertical="center" shrinkToFit="1"/>
    </xf>
    <xf numFmtId="3" fontId="15" fillId="0" borderId="50" xfId="49" applyNumberFormat="1" applyFont="1" applyFill="1" applyBorder="1" applyAlignment="1">
      <alignment vertical="center" shrinkToFit="1"/>
    </xf>
    <xf numFmtId="3" fontId="15" fillId="0" borderId="20" xfId="49" applyNumberFormat="1" applyFont="1" applyFill="1" applyBorder="1" applyAlignment="1">
      <alignment vertical="center" shrinkToFit="1"/>
    </xf>
    <xf numFmtId="3" fontId="15" fillId="0" borderId="19" xfId="49" applyNumberFormat="1" applyFont="1" applyFill="1" applyBorder="1" applyAlignment="1">
      <alignment vertical="center" shrinkToFit="1"/>
    </xf>
    <xf numFmtId="192" fontId="15" fillId="0" borderId="50" xfId="49" applyNumberFormat="1" applyFont="1" applyFill="1" applyBorder="1" applyAlignment="1">
      <alignment horizontal="right" vertical="center" shrinkToFit="1"/>
    </xf>
    <xf numFmtId="192" fontId="15" fillId="0" borderId="20" xfId="0" applyNumberFormat="1" applyFont="1" applyFill="1" applyBorder="1" applyAlignment="1">
      <alignment horizontal="right" vertical="center" shrinkToFit="1"/>
    </xf>
    <xf numFmtId="192" fontId="15" fillId="0" borderId="19" xfId="0" applyNumberFormat="1" applyFont="1" applyFill="1" applyBorder="1" applyAlignment="1">
      <alignment horizontal="right" vertical="center" shrinkToFit="1"/>
    </xf>
    <xf numFmtId="41" fontId="15" fillId="0" borderId="19" xfId="49" applyNumberFormat="1" applyFont="1" applyFill="1" applyBorder="1" applyAlignment="1">
      <alignment horizontal="right" vertical="center" wrapText="1"/>
    </xf>
    <xf numFmtId="41" fontId="15" fillId="0" borderId="28" xfId="49" applyFont="1" applyFill="1" applyBorder="1" applyAlignment="1">
      <alignment vertical="center" wrapText="1"/>
    </xf>
    <xf numFmtId="178" fontId="15" fillId="0" borderId="50" xfId="0" applyNumberFormat="1" applyFont="1" applyFill="1" applyBorder="1" applyAlignment="1">
      <alignment vertical="center" shrinkToFit="1"/>
    </xf>
    <xf numFmtId="178" fontId="15" fillId="0" borderId="18" xfId="0" applyNumberFormat="1" applyFont="1" applyFill="1" applyBorder="1" applyAlignment="1">
      <alignment vertical="center" shrinkToFit="1"/>
    </xf>
    <xf numFmtId="178" fontId="15" fillId="0" borderId="19" xfId="0" applyNumberFormat="1" applyFont="1" applyFill="1" applyBorder="1" applyAlignment="1">
      <alignment vertical="center" shrinkToFit="1"/>
    </xf>
    <xf numFmtId="41" fontId="15" fillId="0" borderId="18" xfId="49" applyNumberFormat="1" applyFont="1" applyFill="1" applyBorder="1" applyAlignment="1">
      <alignment vertical="center" wrapText="1"/>
    </xf>
    <xf numFmtId="41" fontId="15" fillId="0" borderId="42" xfId="49" applyFont="1" applyFill="1" applyBorder="1" applyAlignment="1">
      <alignment vertical="center" wrapText="1"/>
    </xf>
    <xf numFmtId="0" fontId="16" fillId="0" borderId="41" xfId="0" applyFont="1" applyFill="1" applyBorder="1" applyAlignment="1" applyProtection="1">
      <alignment horizontal="left" vertical="center" wrapText="1" shrinkToFit="1"/>
      <protection locked="0"/>
    </xf>
    <xf numFmtId="0" fontId="16" fillId="0" borderId="25" xfId="0" applyFont="1" applyFill="1" applyBorder="1" applyAlignment="1" applyProtection="1">
      <alignment horizontal="center" vertical="center" shrinkToFit="1"/>
      <protection locked="0"/>
    </xf>
    <xf numFmtId="0" fontId="16" fillId="0" borderId="26" xfId="0" applyFont="1" applyFill="1" applyBorder="1" applyAlignment="1" applyProtection="1">
      <alignment horizontal="center" vertical="center" shrinkToFit="1"/>
      <protection locked="0"/>
    </xf>
    <xf numFmtId="0" fontId="16" fillId="0" borderId="18" xfId="0" applyFont="1" applyFill="1" applyBorder="1" applyAlignment="1" applyProtection="1">
      <alignment horizontal="center" vertical="center" shrinkToFit="1"/>
      <protection locked="0"/>
    </xf>
    <xf numFmtId="0" fontId="16" fillId="0" borderId="13" xfId="0" applyFont="1" applyFill="1" applyBorder="1" applyAlignment="1" applyProtection="1">
      <alignment horizontal="center" vertical="center" shrinkToFit="1"/>
      <protection locked="0"/>
    </xf>
    <xf numFmtId="0" fontId="16" fillId="0" borderId="26" xfId="0" applyFont="1" applyFill="1" applyBorder="1" applyAlignment="1" applyProtection="1">
      <alignment vertical="center" shrinkToFit="1"/>
      <protection locked="0"/>
    </xf>
    <xf numFmtId="0" fontId="16" fillId="0" borderId="13" xfId="0" applyFont="1" applyFill="1" applyBorder="1" applyAlignment="1" applyProtection="1">
      <alignment vertical="center" shrinkToFit="1"/>
      <protection locked="0"/>
    </xf>
    <xf numFmtId="0" fontId="16" fillId="0" borderId="18" xfId="0" applyFont="1" applyFill="1" applyBorder="1" applyAlignment="1" applyProtection="1">
      <alignment vertical="center" shrinkToFit="1"/>
      <protection locked="0"/>
    </xf>
    <xf numFmtId="0" fontId="16" fillId="0" borderId="18" xfId="0" applyFont="1" applyFill="1" applyBorder="1" applyAlignment="1" applyProtection="1">
      <alignment vertical="center"/>
      <protection locked="0"/>
    </xf>
    <xf numFmtId="0" fontId="16" fillId="0" borderId="13" xfId="0" applyFont="1" applyFill="1" applyBorder="1" applyAlignment="1" applyProtection="1">
      <alignment vertical="center"/>
      <protection locked="0"/>
    </xf>
    <xf numFmtId="0" fontId="16" fillId="0" borderId="47" xfId="0" applyFont="1" applyFill="1" applyBorder="1" applyAlignment="1" applyProtection="1">
      <alignment vertical="center" wrapText="1" shrinkToFit="1"/>
      <protection locked="0"/>
    </xf>
    <xf numFmtId="0" fontId="16" fillId="0" borderId="40" xfId="0" applyFont="1" applyFill="1" applyBorder="1" applyAlignment="1" applyProtection="1">
      <alignment vertical="center" shrinkToFit="1"/>
      <protection locked="0"/>
    </xf>
    <xf numFmtId="0" fontId="16" fillId="0" borderId="40" xfId="0" applyFont="1" applyFill="1" applyBorder="1" applyAlignment="1" applyProtection="1">
      <alignment vertical="center"/>
      <protection locked="0"/>
    </xf>
    <xf numFmtId="0" fontId="16" fillId="0" borderId="40" xfId="0" applyFont="1" applyFill="1" applyBorder="1" applyAlignment="1" applyProtection="1">
      <alignment horizontal="left" vertical="center" wrapText="1" shrinkToFit="1"/>
      <protection locked="0"/>
    </xf>
    <xf numFmtId="0" fontId="16" fillId="0" borderId="44" xfId="0" applyFont="1" applyFill="1" applyBorder="1" applyAlignment="1" applyProtection="1">
      <alignment horizontal="left" vertical="center" wrapText="1" shrinkToFit="1"/>
      <protection locked="0"/>
    </xf>
    <xf numFmtId="0" fontId="16" fillId="0" borderId="0" xfId="0" applyFont="1" applyFill="1" applyBorder="1" applyAlignment="1" applyProtection="1">
      <alignment horizontal="left" vertical="center" wrapText="1" shrinkToFit="1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18" xfId="0" applyFont="1" applyFill="1" applyBorder="1" applyAlignment="1" applyProtection="1">
      <alignment horizontal="left" vertical="center"/>
      <protection locked="0"/>
    </xf>
    <xf numFmtId="0" fontId="16" fillId="0" borderId="48" xfId="0" applyFont="1" applyFill="1" applyBorder="1" applyAlignment="1" applyProtection="1">
      <alignment vertical="center" wrapText="1" shrinkToFit="1"/>
      <protection locked="0"/>
    </xf>
    <xf numFmtId="3" fontId="12" fillId="0" borderId="0" xfId="0" applyNumberFormat="1" applyFont="1" applyAlignment="1">
      <alignment/>
    </xf>
    <xf numFmtId="3" fontId="15" fillId="0" borderId="56" xfId="0" applyNumberFormat="1" applyFont="1" applyBorder="1" applyAlignment="1">
      <alignment horizontal="left" vertical="distributed" shrinkToFit="1"/>
    </xf>
    <xf numFmtId="3" fontId="15" fillId="0" borderId="58" xfId="0" applyNumberFormat="1" applyFont="1" applyBorder="1" applyAlignment="1">
      <alignment horizontal="left" vertical="distributed" shrinkToFit="1"/>
    </xf>
    <xf numFmtId="3" fontId="15" fillId="0" borderId="19" xfId="0" applyNumberFormat="1" applyFont="1" applyFill="1" applyBorder="1" applyAlignment="1">
      <alignment horizontal="right" vertical="center" shrinkToFit="1"/>
    </xf>
    <xf numFmtId="178" fontId="15" fillId="0" borderId="34" xfId="49" applyNumberFormat="1" applyFont="1" applyFill="1" applyBorder="1" applyAlignment="1">
      <alignment vertical="center" wrapText="1"/>
    </xf>
    <xf numFmtId="0" fontId="17" fillId="34" borderId="48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0" borderId="4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76" fontId="17" fillId="34" borderId="59" xfId="0" applyNumberFormat="1" applyFont="1" applyFill="1" applyBorder="1" applyAlignment="1">
      <alignment horizontal="center" vertical="center" shrinkToFit="1"/>
    </xf>
    <xf numFmtId="176" fontId="17" fillId="34" borderId="60" xfId="0" applyNumberFormat="1" applyFont="1" applyFill="1" applyBorder="1" applyAlignment="1">
      <alignment horizontal="center" vertical="center" shrinkToFit="1"/>
    </xf>
    <xf numFmtId="176" fontId="17" fillId="34" borderId="61" xfId="0" applyNumberFormat="1" applyFont="1" applyFill="1" applyBorder="1" applyAlignment="1">
      <alignment horizontal="center" vertical="center" shrinkToFit="1"/>
    </xf>
    <xf numFmtId="176" fontId="17" fillId="34" borderId="62" xfId="0" applyNumberFormat="1" applyFont="1" applyFill="1" applyBorder="1" applyAlignment="1">
      <alignment horizontal="center" vertical="center" shrinkToFit="1"/>
    </xf>
    <xf numFmtId="0" fontId="17" fillId="34" borderId="63" xfId="0" applyFont="1" applyFill="1" applyBorder="1" applyAlignment="1">
      <alignment horizontal="center" vertical="center"/>
    </xf>
    <xf numFmtId="0" fontId="17" fillId="34" borderId="64" xfId="0" applyFont="1" applyFill="1" applyBorder="1" applyAlignment="1">
      <alignment horizontal="center" vertical="center"/>
    </xf>
    <xf numFmtId="0" fontId="17" fillId="34" borderId="64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/>
    </xf>
    <xf numFmtId="0" fontId="17" fillId="34" borderId="65" xfId="0" applyFont="1" applyFill="1" applyBorder="1" applyAlignment="1">
      <alignment horizontal="center" vertical="center" wrapText="1"/>
    </xf>
    <xf numFmtId="0" fontId="17" fillId="34" borderId="42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/>
    </xf>
    <xf numFmtId="0" fontId="17" fillId="34" borderId="66" xfId="0" applyFont="1" applyFill="1" applyBorder="1" applyAlignment="1">
      <alignment horizontal="center" vertical="center" wrapText="1"/>
    </xf>
    <xf numFmtId="0" fontId="17" fillId="34" borderId="40" xfId="0" applyFont="1" applyFill="1" applyBorder="1" applyAlignment="1">
      <alignment horizontal="center" vertical="center" wrapText="1"/>
    </xf>
    <xf numFmtId="0" fontId="17" fillId="34" borderId="67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0" fontId="15" fillId="0" borderId="68" xfId="0" applyFont="1" applyFill="1" applyBorder="1" applyAlignment="1">
      <alignment vertical="center" wrapText="1"/>
    </xf>
    <xf numFmtId="0" fontId="15" fillId="0" borderId="69" xfId="0" applyFont="1" applyFill="1" applyBorder="1" applyAlignment="1">
      <alignment vertical="center" wrapText="1"/>
    </xf>
    <xf numFmtId="0" fontId="15" fillId="0" borderId="70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6" fillId="0" borderId="45" xfId="0" applyFont="1" applyBorder="1" applyAlignment="1" applyProtection="1">
      <alignment vertical="center" wrapText="1" shrinkToFit="1"/>
      <protection locked="0"/>
    </xf>
    <xf numFmtId="0" fontId="16" fillId="0" borderId="72" xfId="0" applyFont="1" applyBorder="1" applyAlignment="1" applyProtection="1">
      <alignment vertical="center" wrapText="1" shrinkToFit="1"/>
      <protection locked="0"/>
    </xf>
    <xf numFmtId="0" fontId="16" fillId="0" borderId="44" xfId="0" applyFont="1" applyFill="1" applyBorder="1" applyAlignment="1" applyProtection="1">
      <alignment vertical="center" wrapText="1" shrinkToFit="1"/>
      <protection locked="0"/>
    </xf>
    <xf numFmtId="0" fontId="18" fillId="34" borderId="73" xfId="0" applyFont="1" applyFill="1" applyBorder="1" applyAlignment="1" applyProtection="1">
      <alignment horizontal="center" vertical="center" wrapText="1" shrinkToFit="1"/>
      <protection locked="0"/>
    </xf>
    <xf numFmtId="0" fontId="18" fillId="34" borderId="74" xfId="0" applyFont="1" applyFill="1" applyBorder="1" applyAlignment="1" applyProtection="1">
      <alignment horizontal="center" vertical="center" wrapText="1" shrinkToFit="1"/>
      <protection locked="0"/>
    </xf>
    <xf numFmtId="0" fontId="18" fillId="34" borderId="75" xfId="0" applyFont="1" applyFill="1" applyBorder="1" applyAlignment="1" applyProtection="1">
      <alignment horizontal="center" vertical="center" wrapText="1" shrinkToFit="1"/>
      <protection locked="0"/>
    </xf>
    <xf numFmtId="0" fontId="16" fillId="0" borderId="44" xfId="0" applyFont="1" applyFill="1" applyBorder="1" applyAlignment="1" applyProtection="1">
      <alignment horizontal="left" vertical="center" wrapText="1" shrinkToFit="1"/>
      <protection locked="0"/>
    </xf>
    <xf numFmtId="0" fontId="16" fillId="0" borderId="55" xfId="0" applyFont="1" applyFill="1" applyBorder="1" applyAlignment="1" applyProtection="1">
      <alignment horizontal="left" vertical="center" wrapText="1" shrinkToFit="1"/>
      <protection locked="0"/>
    </xf>
    <xf numFmtId="0" fontId="16" fillId="0" borderId="0" xfId="0" applyFont="1" applyFill="1" applyBorder="1" applyAlignment="1" applyProtection="1">
      <alignment horizontal="left" vertical="center" wrapText="1" shrinkToFit="1"/>
      <protection locked="0"/>
    </xf>
    <xf numFmtId="0" fontId="16" fillId="0" borderId="46" xfId="0" applyFont="1" applyFill="1" applyBorder="1" applyAlignment="1" applyProtection="1">
      <alignment horizontal="left" vertical="center" wrapText="1" shrinkToFit="1"/>
      <protection locked="0"/>
    </xf>
    <xf numFmtId="0" fontId="16" fillId="0" borderId="41" xfId="0" applyFont="1" applyFill="1" applyBorder="1" applyAlignment="1" applyProtection="1">
      <alignment horizontal="left" vertical="center" wrapText="1" shrinkToFit="1"/>
      <protection locked="0"/>
    </xf>
    <xf numFmtId="0" fontId="16" fillId="0" borderId="57" xfId="0" applyFont="1" applyFill="1" applyBorder="1" applyAlignment="1" applyProtection="1">
      <alignment horizontal="left" vertical="center" wrapText="1" shrinkToFit="1"/>
      <protection locked="0"/>
    </xf>
    <xf numFmtId="0" fontId="16" fillId="0" borderId="11" xfId="0" applyFont="1" applyFill="1" applyBorder="1" applyAlignment="1" applyProtection="1">
      <alignment vertical="center" wrapText="1" shrinkToFit="1"/>
      <protection locked="0"/>
    </xf>
    <xf numFmtId="0" fontId="16" fillId="0" borderId="21" xfId="0" applyFont="1" applyFill="1" applyBorder="1" applyAlignment="1" applyProtection="1">
      <alignment vertical="center" wrapText="1" shrinkToFit="1"/>
      <protection locked="0"/>
    </xf>
    <xf numFmtId="0" fontId="16" fillId="0" borderId="47" xfId="0" applyFont="1" applyFill="1" applyBorder="1" applyAlignment="1" applyProtection="1">
      <alignment vertical="center" wrapText="1" shrinkToFit="1"/>
      <protection locked="0"/>
    </xf>
    <xf numFmtId="0" fontId="16" fillId="0" borderId="47" xfId="0" applyFont="1" applyBorder="1" applyAlignment="1" applyProtection="1">
      <alignment horizontal="left" vertical="center" wrapText="1" shrinkToFit="1"/>
      <protection locked="0"/>
    </xf>
    <xf numFmtId="0" fontId="16" fillId="0" borderId="11" xfId="0" applyFont="1" applyBorder="1" applyAlignment="1" applyProtection="1">
      <alignment horizontal="left" vertical="center" wrapText="1" shrinkToFit="1"/>
      <protection locked="0"/>
    </xf>
    <xf numFmtId="0" fontId="16" fillId="0" borderId="21" xfId="0" applyFont="1" applyBorder="1" applyAlignment="1" applyProtection="1">
      <alignment horizontal="left" vertical="center" wrapText="1" shrinkToFit="1"/>
      <protection locked="0"/>
    </xf>
    <xf numFmtId="0" fontId="18" fillId="0" borderId="70" xfId="0" applyFont="1" applyBorder="1" applyAlignment="1" applyProtection="1">
      <alignment horizontal="center" vertical="center" shrinkToFit="1"/>
      <protection locked="0"/>
    </xf>
    <xf numFmtId="0" fontId="18" fillId="0" borderId="71" xfId="0" applyFont="1" applyBorder="1" applyAlignment="1" applyProtection="1">
      <alignment horizontal="center" vertical="center" shrinkToFit="1"/>
      <protection locked="0"/>
    </xf>
    <xf numFmtId="0" fontId="18" fillId="0" borderId="76" xfId="0" applyFont="1" applyBorder="1" applyAlignment="1" applyProtection="1">
      <alignment horizontal="center" vertical="center" shrinkToFit="1"/>
      <protection locked="0"/>
    </xf>
    <xf numFmtId="0" fontId="16" fillId="0" borderId="53" xfId="0" applyFont="1" applyBorder="1" applyAlignment="1" applyProtection="1">
      <alignment horizontal="left" vertical="center" wrapText="1" shrinkToFit="1"/>
      <protection locked="0"/>
    </xf>
    <xf numFmtId="0" fontId="16" fillId="0" borderId="41" xfId="0" applyFont="1" applyBorder="1" applyAlignment="1" applyProtection="1">
      <alignment horizontal="left" vertical="center" wrapText="1" shrinkToFit="1"/>
      <protection locked="0"/>
    </xf>
    <xf numFmtId="0" fontId="16" fillId="0" borderId="57" xfId="0" applyFont="1" applyBorder="1" applyAlignment="1" applyProtection="1">
      <alignment horizontal="left" vertical="center" wrapText="1" shrinkToFit="1"/>
      <protection locked="0"/>
    </xf>
    <xf numFmtId="0" fontId="16" fillId="0" borderId="22" xfId="0" applyFont="1" applyFill="1" applyBorder="1" applyAlignment="1" applyProtection="1">
      <alignment vertical="center" shrinkToFit="1"/>
      <protection locked="0"/>
    </xf>
    <xf numFmtId="0" fontId="16" fillId="0" borderId="77" xfId="0" applyFont="1" applyFill="1" applyBorder="1" applyAlignment="1" applyProtection="1">
      <alignment vertical="center" shrinkToFit="1"/>
      <protection locked="0"/>
    </xf>
    <xf numFmtId="0" fontId="16" fillId="0" borderId="78" xfId="0" applyFont="1" applyFill="1" applyBorder="1" applyAlignment="1" applyProtection="1">
      <alignment vertical="center" shrinkToFit="1"/>
      <protection locked="0"/>
    </xf>
    <xf numFmtId="0" fontId="16" fillId="0" borderId="47" xfId="0" applyFont="1" applyBorder="1" applyAlignment="1" applyProtection="1">
      <alignment horizontal="left" vertical="center" shrinkToFit="1"/>
      <protection locked="0"/>
    </xf>
    <xf numFmtId="0" fontId="16" fillId="0" borderId="11" xfId="0" applyFont="1" applyBorder="1" applyAlignment="1" applyProtection="1">
      <alignment horizontal="left" vertical="center" shrinkToFit="1"/>
      <protection locked="0"/>
    </xf>
    <xf numFmtId="0" fontId="16" fillId="0" borderId="21" xfId="0" applyFont="1" applyBorder="1" applyAlignment="1" applyProtection="1">
      <alignment horizontal="left" vertical="center" shrinkToFit="1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21" xfId="0" applyFont="1" applyBorder="1" applyAlignment="1" applyProtection="1">
      <alignment horizontal="left" vertical="center"/>
      <protection locked="0"/>
    </xf>
    <xf numFmtId="0" fontId="16" fillId="0" borderId="48" xfId="0" applyFont="1" applyBorder="1" applyAlignment="1" applyProtection="1">
      <alignment horizontal="left" vertical="center" shrinkToFit="1"/>
      <protection locked="0"/>
    </xf>
    <xf numFmtId="0" fontId="16" fillId="0" borderId="55" xfId="0" applyFont="1" applyBorder="1" applyAlignment="1" applyProtection="1">
      <alignment horizontal="left" vertical="center" shrinkToFit="1"/>
      <protection locked="0"/>
    </xf>
    <xf numFmtId="0" fontId="16" fillId="0" borderId="11" xfId="0" applyFont="1" applyBorder="1" applyAlignment="1" applyProtection="1">
      <alignment vertical="center" wrapText="1" shrinkToFit="1"/>
      <protection locked="0"/>
    </xf>
    <xf numFmtId="0" fontId="16" fillId="0" borderId="21" xfId="0" applyFont="1" applyBorder="1" applyAlignment="1" applyProtection="1">
      <alignment vertical="center" wrapText="1" shrinkToFit="1"/>
      <protection locked="0"/>
    </xf>
    <xf numFmtId="0" fontId="16" fillId="0" borderId="79" xfId="0" applyFont="1" applyBorder="1" applyAlignment="1" applyProtection="1">
      <alignment vertical="center" wrapText="1"/>
      <protection locked="0"/>
    </xf>
    <xf numFmtId="0" fontId="16" fillId="0" borderId="80" xfId="0" applyFont="1" applyBorder="1" applyAlignment="1" applyProtection="1">
      <alignment vertical="center" wrapText="1"/>
      <protection locked="0"/>
    </xf>
    <xf numFmtId="0" fontId="16" fillId="0" borderId="17" xfId="0" applyFont="1" applyBorder="1" applyAlignment="1" applyProtection="1">
      <alignment horizontal="left" vertical="center" wrapText="1" shrinkToFit="1"/>
      <protection locked="0"/>
    </xf>
    <xf numFmtId="0" fontId="16" fillId="0" borderId="44" xfId="0" applyFont="1" applyBorder="1" applyAlignment="1" applyProtection="1">
      <alignment vertical="center" wrapText="1" shrinkToFit="1"/>
      <protection locked="0"/>
    </xf>
    <xf numFmtId="0" fontId="16" fillId="0" borderId="55" xfId="0" applyFont="1" applyBorder="1" applyAlignment="1" applyProtection="1">
      <alignment vertical="center" wrapText="1" shrinkToFit="1"/>
      <protection locked="0"/>
    </xf>
    <xf numFmtId="0" fontId="16" fillId="0" borderId="41" xfId="0" applyFont="1" applyBorder="1" applyAlignment="1" applyProtection="1">
      <alignment vertical="center" wrapText="1" shrinkToFit="1"/>
      <protection locked="0"/>
    </xf>
    <xf numFmtId="0" fontId="16" fillId="0" borderId="57" xfId="0" applyFont="1" applyBorder="1" applyAlignment="1" applyProtection="1">
      <alignment vertical="center" wrapText="1" shrinkToFit="1"/>
      <protection locked="0"/>
    </xf>
    <xf numFmtId="0" fontId="16" fillId="38" borderId="41" xfId="0" applyFont="1" applyFill="1" applyBorder="1" applyAlignment="1" applyProtection="1">
      <alignment horizontal="left" vertical="center" wrapText="1" shrinkToFit="1"/>
      <protection locked="0"/>
    </xf>
    <xf numFmtId="0" fontId="16" fillId="38" borderId="57" xfId="0" applyFont="1" applyFill="1" applyBorder="1" applyAlignment="1" applyProtection="1">
      <alignment horizontal="left" vertical="center" wrapText="1" shrinkToFit="1"/>
      <protection locked="0"/>
    </xf>
    <xf numFmtId="0" fontId="16" fillId="0" borderId="11" xfId="0" applyFont="1" applyBorder="1" applyAlignment="1" applyProtection="1">
      <alignment vertical="center"/>
      <protection locked="0"/>
    </xf>
    <xf numFmtId="0" fontId="16" fillId="0" borderId="21" xfId="0" applyFont="1" applyBorder="1" applyAlignment="1" applyProtection="1">
      <alignment vertical="center"/>
      <protection locked="0"/>
    </xf>
    <xf numFmtId="0" fontId="16" fillId="0" borderId="81" xfId="0" applyFont="1" applyFill="1" applyBorder="1" applyAlignment="1" applyProtection="1">
      <alignment horizontal="left" vertical="center" wrapText="1" shrinkToFit="1"/>
      <protection locked="0"/>
    </xf>
    <xf numFmtId="0" fontId="16" fillId="0" borderId="47" xfId="0" applyFont="1" applyFill="1" applyBorder="1" applyAlignment="1" applyProtection="1">
      <alignment horizontal="left" vertical="center" wrapText="1" shrinkToFit="1"/>
      <protection locked="0"/>
    </xf>
    <xf numFmtId="0" fontId="16" fillId="0" borderId="11" xfId="0" applyFont="1" applyFill="1" applyBorder="1" applyAlignment="1" applyProtection="1">
      <alignment horizontal="left" vertical="center" wrapText="1" shrinkToFit="1"/>
      <protection locked="0"/>
    </xf>
    <xf numFmtId="0" fontId="16" fillId="0" borderId="21" xfId="0" applyFont="1" applyFill="1" applyBorder="1" applyAlignment="1" applyProtection="1">
      <alignment horizontal="left" vertical="center" wrapText="1" shrinkToFi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6" fillId="0" borderId="47" xfId="0" applyFont="1" applyFill="1" applyBorder="1" applyAlignment="1" applyProtection="1">
      <alignment vertical="center"/>
      <protection locked="0"/>
    </xf>
    <xf numFmtId="0" fontId="16" fillId="0" borderId="11" xfId="0" applyFont="1" applyFill="1" applyBorder="1" applyAlignment="1" applyProtection="1">
      <alignment vertical="center"/>
      <protection locked="0"/>
    </xf>
    <xf numFmtId="0" fontId="16" fillId="0" borderId="21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right" vertical="center" shrinkToFit="1"/>
    </xf>
    <xf numFmtId="0" fontId="16" fillId="0" borderId="48" xfId="0" applyFont="1" applyFill="1" applyBorder="1" applyAlignment="1" applyProtection="1">
      <alignment horizontal="left" vertical="center"/>
      <protection locked="0"/>
    </xf>
    <xf numFmtId="0" fontId="16" fillId="0" borderId="41" xfId="0" applyFont="1" applyFill="1" applyBorder="1" applyAlignment="1" applyProtection="1">
      <alignment horizontal="left" vertical="center"/>
      <protection locked="0"/>
    </xf>
    <xf numFmtId="0" fontId="16" fillId="0" borderId="21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 shrinkToFit="1"/>
      <protection locked="0"/>
    </xf>
    <xf numFmtId="0" fontId="16" fillId="0" borderId="46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44" xfId="0" applyFont="1" applyBorder="1" applyAlignment="1" applyProtection="1">
      <alignment horizontal="left" vertical="center" wrapText="1" shrinkToFit="1"/>
      <protection locked="0"/>
    </xf>
    <xf numFmtId="0" fontId="16" fillId="0" borderId="55" xfId="0" applyFont="1" applyBorder="1" applyAlignment="1" applyProtection="1">
      <alignment horizontal="left" vertical="center" wrapText="1" shrinkToFit="1"/>
      <protection locked="0"/>
    </xf>
    <xf numFmtId="0" fontId="16" fillId="0" borderId="0" xfId="0" applyFont="1" applyBorder="1" applyAlignment="1" applyProtection="1">
      <alignment horizontal="left" vertical="center" wrapText="1" shrinkToFit="1"/>
      <protection locked="0"/>
    </xf>
    <xf numFmtId="0" fontId="16" fillId="0" borderId="46" xfId="0" applyFont="1" applyBorder="1" applyAlignment="1" applyProtection="1">
      <alignment horizontal="left" vertical="center" wrapText="1" shrinkToFit="1"/>
      <protection locked="0"/>
    </xf>
    <xf numFmtId="0" fontId="16" fillId="0" borderId="77" xfId="0" applyFont="1" applyBorder="1" applyAlignment="1" applyProtection="1">
      <alignment vertical="center" wrapText="1" shrinkToFit="1"/>
      <protection locked="0"/>
    </xf>
    <xf numFmtId="0" fontId="16" fillId="0" borderId="78" xfId="0" applyFont="1" applyBorder="1" applyAlignment="1" applyProtection="1">
      <alignment vertical="center" wrapText="1" shrinkToFit="1"/>
      <protection locked="0"/>
    </xf>
    <xf numFmtId="0" fontId="12" fillId="0" borderId="64" xfId="0" applyFont="1" applyBorder="1" applyAlignment="1">
      <alignment horizontal="center" vertical="center" wrapText="1"/>
    </xf>
    <xf numFmtId="0" fontId="17" fillId="34" borderId="63" xfId="0" applyFont="1" applyFill="1" applyBorder="1" applyAlignment="1">
      <alignment horizontal="center" vertical="center" wrapText="1"/>
    </xf>
    <xf numFmtId="0" fontId="17" fillId="34" borderId="30" xfId="0" applyFont="1" applyFill="1" applyBorder="1" applyAlignment="1">
      <alignment horizontal="center" vertical="center" wrapText="1"/>
    </xf>
    <xf numFmtId="0" fontId="17" fillId="34" borderId="32" xfId="0" applyFont="1" applyFill="1" applyBorder="1" applyAlignment="1">
      <alignment horizontal="center" vertical="center" wrapText="1"/>
    </xf>
    <xf numFmtId="0" fontId="17" fillId="34" borderId="82" xfId="0" applyFont="1" applyFill="1" applyBorder="1" applyAlignment="1">
      <alignment horizontal="center" vertical="center" wrapText="1"/>
    </xf>
    <xf numFmtId="0" fontId="17" fillId="34" borderId="61" xfId="0" applyFont="1" applyFill="1" applyBorder="1" applyAlignment="1">
      <alignment horizontal="center" vertical="center" wrapText="1"/>
    </xf>
    <xf numFmtId="0" fontId="17" fillId="34" borderId="60" xfId="0" applyFont="1" applyFill="1" applyBorder="1" applyAlignment="1">
      <alignment horizontal="center" vertical="center" wrapText="1"/>
    </xf>
    <xf numFmtId="0" fontId="17" fillId="34" borderId="83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1202" xfId="61"/>
    <cellStyle name="콤마_1202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omma [0]_ SG&amp;A Bridge " xfId="72"/>
    <cellStyle name="Comma_ SG&amp;A Bridge " xfId="73"/>
    <cellStyle name="Currency [0]_ SG&amp;A Bridge " xfId="74"/>
    <cellStyle name="Currency_ SG&amp;A Bridge " xfId="75"/>
    <cellStyle name="Header1" xfId="76"/>
    <cellStyle name="Header2" xfId="77"/>
    <cellStyle name="Normal_ SG&amp;A Bridge 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90" zoomScaleSheetLayoutView="90" zoomScalePageLayoutView="0" workbookViewId="0" topLeftCell="A1">
      <selection activeCell="A4" sqref="A4:N4"/>
    </sheetView>
  </sheetViews>
  <sheetFormatPr defaultColWidth="8.88671875" defaultRowHeight="13.5"/>
  <sheetData>
    <row r="1" spans="1:14" s="52" customFormat="1" ht="30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52" customFormat="1" ht="30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52" customFormat="1" ht="49.5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s="52" customFormat="1" ht="37.5" customHeight="1">
      <c r="A4" s="224" t="s">
        <v>188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1:14" s="55" customFormat="1" ht="49.5" customHeigh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s="52" customFormat="1" ht="30" customHeight="1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52" customFormat="1" ht="30" customHeight="1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s="52" customFormat="1" ht="30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s="52" customFormat="1" ht="30" customHeigh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s="52" customFormat="1" ht="30" customHeight="1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s="52" customFormat="1" ht="30" customHeight="1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 s="52" customFormat="1" ht="30" customHeight="1">
      <c r="A12" s="53"/>
      <c r="B12" s="223" t="s">
        <v>90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</row>
    <row r="13" spans="1:14" s="52" customFormat="1" ht="30" customHeight="1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s="52" customFormat="1" ht="30" customHeight="1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</sheetData>
  <sheetProtection selectLockedCells="1" selectUnlockedCells="1"/>
  <mergeCells count="2">
    <mergeCell ref="B12:N12"/>
    <mergeCell ref="A4:N4"/>
  </mergeCells>
  <printOptions/>
  <pageMargins left="0.7480314960629921" right="0.7480314960629921" top="0.984251968503937" bottom="0.8661417322834646" header="0.5118110236220472" footer="0.5118110236220472"/>
  <pageSetup firstPageNumber="67" useFirstPageNumber="1" horizontalDpi="600" verticalDpi="600" orientation="landscape" paperSize="9" scale="90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view="pageBreakPreview" zoomScale="90" zoomScaleNormal="70" zoomScaleSheetLayoutView="90" zoomScalePageLayoutView="0" workbookViewId="0" topLeftCell="A1">
      <selection activeCell="A2" sqref="A2:G2"/>
    </sheetView>
  </sheetViews>
  <sheetFormatPr defaultColWidth="8.88671875" defaultRowHeight="13.5"/>
  <cols>
    <col min="1" max="1" width="8.4453125" style="14" customWidth="1"/>
    <col min="2" max="2" width="19.77734375" style="14" customWidth="1"/>
    <col min="3" max="5" width="19.3359375" style="14" customWidth="1"/>
    <col min="6" max="6" width="19.77734375" style="14" customWidth="1"/>
    <col min="7" max="7" width="19.3359375" style="14" customWidth="1"/>
    <col min="8" max="8" width="6.5546875" style="14" hidden="1" customWidth="1"/>
    <col min="9" max="16384" width="8.88671875" style="14" customWidth="1"/>
  </cols>
  <sheetData>
    <row r="2" spans="1:7" ht="37.5" customHeight="1">
      <c r="A2" s="226" t="s">
        <v>188</v>
      </c>
      <c r="B2" s="226"/>
      <c r="C2" s="226"/>
      <c r="D2" s="226"/>
      <c r="E2" s="226"/>
      <c r="F2" s="226"/>
      <c r="G2" s="226"/>
    </row>
    <row r="3" ht="10.5" customHeight="1"/>
    <row r="4" spans="1:3" ht="19.5" customHeight="1">
      <c r="A4" s="230" t="s">
        <v>64</v>
      </c>
      <c r="B4" s="230"/>
      <c r="C4" s="230"/>
    </row>
    <row r="5" ht="19.5" customHeight="1">
      <c r="A5" s="15" t="s">
        <v>89</v>
      </c>
    </row>
    <row r="6" s="16" customFormat="1" ht="19.5" customHeight="1">
      <c r="B6" s="16" t="s">
        <v>91</v>
      </c>
    </row>
    <row r="7" s="16" customFormat="1" ht="19.5" customHeight="1">
      <c r="B7" s="16" t="s">
        <v>92</v>
      </c>
    </row>
    <row r="8" s="16" customFormat="1" ht="19.5" customHeight="1">
      <c r="B8" s="16" t="s">
        <v>93</v>
      </c>
    </row>
    <row r="9" ht="9.75" customHeight="1"/>
    <row r="10" ht="19.5" customHeight="1">
      <c r="A10" s="15" t="s">
        <v>22</v>
      </c>
    </row>
    <row r="11" spans="2:3" s="16" customFormat="1" ht="19.5" customHeight="1">
      <c r="B11" s="16" t="s">
        <v>68</v>
      </c>
      <c r="C11" s="16" t="s">
        <v>94</v>
      </c>
    </row>
    <row r="12" s="16" customFormat="1" ht="19.5" customHeight="1">
      <c r="B12" s="16" t="s">
        <v>83</v>
      </c>
    </row>
    <row r="13" s="16" customFormat="1" ht="19.5" customHeight="1">
      <c r="B13" s="16" t="s">
        <v>95</v>
      </c>
    </row>
    <row r="14" s="16" customFormat="1" ht="19.5" customHeight="1">
      <c r="B14" s="16" t="s">
        <v>96</v>
      </c>
    </row>
    <row r="15" spans="1:2" s="16" customFormat="1" ht="19.5" customHeight="1">
      <c r="A15" s="44"/>
      <c r="B15" s="75" t="s">
        <v>97</v>
      </c>
    </row>
    <row r="16" s="16" customFormat="1" ht="9.75" customHeight="1"/>
    <row r="17" ht="19.5" customHeight="1">
      <c r="A17" s="15" t="s">
        <v>23</v>
      </c>
    </row>
    <row r="18" ht="19.5" customHeight="1">
      <c r="B18" s="16" t="s">
        <v>65</v>
      </c>
    </row>
    <row r="19" spans="2:7" ht="15" customHeight="1">
      <c r="B19" s="16"/>
      <c r="G19" s="41" t="s">
        <v>136</v>
      </c>
    </row>
    <row r="20" spans="2:8" ht="19.5" customHeight="1">
      <c r="B20" s="229" t="s">
        <v>84</v>
      </c>
      <c r="C20" s="231" t="s">
        <v>85</v>
      </c>
      <c r="D20" s="232"/>
      <c r="E20" s="233"/>
      <c r="F20" s="229" t="s">
        <v>86</v>
      </c>
      <c r="G20" s="227" t="s">
        <v>66</v>
      </c>
      <c r="H20" s="17"/>
    </row>
    <row r="21" spans="2:8" ht="19.5" customHeight="1">
      <c r="B21" s="228"/>
      <c r="C21" s="18" t="s">
        <v>19</v>
      </c>
      <c r="D21" s="18" t="s">
        <v>20</v>
      </c>
      <c r="E21" s="18" t="s">
        <v>21</v>
      </c>
      <c r="F21" s="228"/>
      <c r="G21" s="228"/>
      <c r="H21" s="17"/>
    </row>
    <row r="22" spans="2:8" ht="19.5" customHeight="1">
      <c r="B22" s="19">
        <v>163873</v>
      </c>
      <c r="C22" s="19">
        <v>48050</v>
      </c>
      <c r="D22" s="19">
        <v>60733</v>
      </c>
      <c r="E22" s="19">
        <f>C22-D22</f>
        <v>-12683</v>
      </c>
      <c r="F22" s="19">
        <f>B22+E22</f>
        <v>151190</v>
      </c>
      <c r="G22" s="18"/>
      <c r="H22" s="17"/>
    </row>
    <row r="23" ht="19.5" customHeight="1">
      <c r="B23" s="16" t="s">
        <v>100</v>
      </c>
    </row>
    <row r="24" spans="2:7" ht="18.75" customHeight="1">
      <c r="B24" s="225" t="s">
        <v>98</v>
      </c>
      <c r="C24" s="225"/>
      <c r="D24" s="225"/>
      <c r="E24" s="225"/>
      <c r="F24" s="225"/>
      <c r="G24" s="225"/>
    </row>
    <row r="25" spans="2:7" ht="18.75" customHeight="1">
      <c r="B25" s="225" t="s">
        <v>99</v>
      </c>
      <c r="C25" s="225"/>
      <c r="D25" s="225"/>
      <c r="E25" s="225"/>
      <c r="F25" s="225"/>
      <c r="G25" s="225"/>
    </row>
    <row r="26" ht="19.5" customHeight="1">
      <c r="B26" s="16" t="s">
        <v>101</v>
      </c>
    </row>
    <row r="27" ht="19.5" customHeight="1">
      <c r="B27" s="16" t="s">
        <v>102</v>
      </c>
    </row>
    <row r="28" ht="15" customHeight="1"/>
  </sheetData>
  <sheetProtection/>
  <mergeCells count="8">
    <mergeCell ref="B24:G24"/>
    <mergeCell ref="B25:G25"/>
    <mergeCell ref="A2:G2"/>
    <mergeCell ref="G20:G21"/>
    <mergeCell ref="B20:B21"/>
    <mergeCell ref="A4:C4"/>
    <mergeCell ref="C20:E20"/>
    <mergeCell ref="F20:F21"/>
  </mergeCells>
  <printOptions/>
  <pageMargins left="0.7480314960629921" right="0.7480314960629921" top="0.984251968503937" bottom="0.8661417322834646" header="0.5118110236220472" footer="0.5118110236220472"/>
  <pageSetup firstPageNumber="69" useFirstPageNumber="1" horizontalDpi="600" verticalDpi="600" orientation="landscape" paperSize="9" scale="90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8.88671875" defaultRowHeight="13.5"/>
  <cols>
    <col min="1" max="1" width="21.3359375" style="14" customWidth="1"/>
    <col min="2" max="4" width="13.77734375" style="14" customWidth="1"/>
    <col min="5" max="5" width="21.3359375" style="14" customWidth="1"/>
    <col min="6" max="8" width="13.77734375" style="14" customWidth="1"/>
    <col min="9" max="16384" width="8.88671875" style="14" customWidth="1"/>
  </cols>
  <sheetData>
    <row r="1" spans="1:4" ht="16.5" customHeight="1">
      <c r="A1" s="230" t="s">
        <v>67</v>
      </c>
      <c r="B1" s="230"/>
      <c r="C1" s="230"/>
      <c r="D1" s="230"/>
    </row>
    <row r="2" spans="1:4" ht="14.25" customHeight="1">
      <c r="A2" s="20"/>
      <c r="B2" s="20"/>
      <c r="C2" s="20"/>
      <c r="D2" s="20"/>
    </row>
    <row r="3" spans="1:4" ht="19.5" customHeight="1">
      <c r="A3" s="21" t="s">
        <v>24</v>
      </c>
      <c r="B3" s="20"/>
      <c r="C3" s="20"/>
      <c r="D3" s="20"/>
    </row>
    <row r="4" ht="15" customHeight="1" thickBot="1">
      <c r="H4" s="42" t="s">
        <v>50</v>
      </c>
    </row>
    <row r="5" spans="1:8" s="22" customFormat="1" ht="36.75" customHeight="1">
      <c r="A5" s="234" t="s">
        <v>72</v>
      </c>
      <c r="B5" s="235"/>
      <c r="C5" s="235"/>
      <c r="D5" s="235"/>
      <c r="E5" s="236" t="s">
        <v>73</v>
      </c>
      <c r="F5" s="235"/>
      <c r="G5" s="235"/>
      <c r="H5" s="237"/>
    </row>
    <row r="6" spans="1:8" s="22" customFormat="1" ht="45" customHeight="1" thickBot="1">
      <c r="A6" s="64" t="s">
        <v>1</v>
      </c>
      <c r="B6" s="65" t="s">
        <v>74</v>
      </c>
      <c r="C6" s="65" t="s">
        <v>75</v>
      </c>
      <c r="D6" s="65" t="s">
        <v>76</v>
      </c>
      <c r="E6" s="66" t="s">
        <v>1</v>
      </c>
      <c r="F6" s="65" t="s">
        <v>77</v>
      </c>
      <c r="G6" s="65" t="s">
        <v>78</v>
      </c>
      <c r="H6" s="67" t="s">
        <v>76</v>
      </c>
    </row>
    <row r="7" spans="1:8" s="23" customFormat="1" ht="36" customHeight="1" thickTop="1">
      <c r="A7" s="123" t="s">
        <v>2</v>
      </c>
      <c r="B7" s="184">
        <f>SUM(B8:B16)</f>
        <v>143987</v>
      </c>
      <c r="C7" s="184">
        <f>SUM(C8:C16)</f>
        <v>211923</v>
      </c>
      <c r="D7" s="124">
        <f>SUM(C7-B7)</f>
        <v>67936</v>
      </c>
      <c r="E7" s="125" t="s">
        <v>2</v>
      </c>
      <c r="F7" s="187">
        <f>SUM(F8:F16)</f>
        <v>143987</v>
      </c>
      <c r="G7" s="187">
        <f>SUM(G8:G16)</f>
        <v>211923</v>
      </c>
      <c r="H7" s="126">
        <f>SUM(G7-F7)</f>
        <v>67936</v>
      </c>
    </row>
    <row r="8" spans="1:8" s="16" customFormat="1" ht="36" customHeight="1">
      <c r="A8" s="217" t="s">
        <v>25</v>
      </c>
      <c r="B8" s="185"/>
      <c r="C8" s="185"/>
      <c r="D8" s="127">
        <f aca="true" t="shared" si="0" ref="D8:D14">SUM(C8-B8)</f>
        <v>0</v>
      </c>
      <c r="E8" s="24" t="s">
        <v>63</v>
      </c>
      <c r="F8" s="188">
        <v>44190</v>
      </c>
      <c r="G8" s="188">
        <v>55733</v>
      </c>
      <c r="H8" s="128">
        <f>SUM(G8-F8)</f>
        <v>11543</v>
      </c>
    </row>
    <row r="9" spans="1:8" s="16" customFormat="1" ht="36" customHeight="1">
      <c r="A9" s="217" t="s">
        <v>181</v>
      </c>
      <c r="B9" s="185"/>
      <c r="C9" s="185"/>
      <c r="D9" s="127">
        <f t="shared" si="0"/>
        <v>0</v>
      </c>
      <c r="E9" s="24" t="s">
        <v>143</v>
      </c>
      <c r="F9" s="188"/>
      <c r="G9" s="188"/>
      <c r="H9" s="128">
        <f aca="true" t="shared" si="1" ref="H9:H15">SUM(G9-F9)</f>
        <v>0</v>
      </c>
    </row>
    <row r="10" spans="1:8" s="16" customFormat="1" ht="36" customHeight="1">
      <c r="A10" s="217" t="s">
        <v>138</v>
      </c>
      <c r="B10" s="185"/>
      <c r="C10" s="185"/>
      <c r="D10" s="127">
        <f>SUM(C10-B10)</f>
        <v>0</v>
      </c>
      <c r="E10" s="24" t="s">
        <v>140</v>
      </c>
      <c r="F10" s="188"/>
      <c r="G10" s="188"/>
      <c r="H10" s="128">
        <f t="shared" si="1"/>
        <v>0</v>
      </c>
    </row>
    <row r="11" spans="1:8" s="16" customFormat="1" ht="36" customHeight="1">
      <c r="A11" s="217" t="s">
        <v>137</v>
      </c>
      <c r="B11" s="185"/>
      <c r="C11" s="185"/>
      <c r="D11" s="127">
        <f>SUM(C11-B11)</f>
        <v>0</v>
      </c>
      <c r="E11" s="24" t="s">
        <v>141</v>
      </c>
      <c r="F11" s="188"/>
      <c r="G11" s="188"/>
      <c r="H11" s="128">
        <f t="shared" si="1"/>
        <v>0</v>
      </c>
    </row>
    <row r="12" spans="1:8" s="16" customFormat="1" ht="36" customHeight="1">
      <c r="A12" s="217" t="s">
        <v>142</v>
      </c>
      <c r="B12" s="185"/>
      <c r="C12" s="185"/>
      <c r="D12" s="127">
        <f>SUM(C12-B12)</f>
        <v>0</v>
      </c>
      <c r="E12" s="24" t="s">
        <v>28</v>
      </c>
      <c r="F12" s="188"/>
      <c r="G12" s="188"/>
      <c r="H12" s="128">
        <f t="shared" si="1"/>
        <v>0</v>
      </c>
    </row>
    <row r="13" spans="1:8" s="16" customFormat="1" ht="36" customHeight="1">
      <c r="A13" s="217" t="s">
        <v>183</v>
      </c>
      <c r="B13" s="185">
        <v>110187</v>
      </c>
      <c r="C13" s="185">
        <v>163873</v>
      </c>
      <c r="D13" s="127">
        <f>SUM(C13-B13)</f>
        <v>53686</v>
      </c>
      <c r="E13" s="24" t="s">
        <v>107</v>
      </c>
      <c r="F13" s="188">
        <v>99797</v>
      </c>
      <c r="G13" s="188">
        <v>151190</v>
      </c>
      <c r="H13" s="128">
        <f t="shared" si="1"/>
        <v>51393</v>
      </c>
    </row>
    <row r="14" spans="1:8" s="16" customFormat="1" ht="36" customHeight="1">
      <c r="A14" s="217" t="s">
        <v>26</v>
      </c>
      <c r="B14" s="185"/>
      <c r="C14" s="185"/>
      <c r="D14" s="127">
        <f t="shared" si="0"/>
        <v>0</v>
      </c>
      <c r="E14" s="24" t="s">
        <v>182</v>
      </c>
      <c r="F14" s="188"/>
      <c r="G14" s="188"/>
      <c r="H14" s="128">
        <f t="shared" si="1"/>
        <v>0</v>
      </c>
    </row>
    <row r="15" spans="1:8" s="16" customFormat="1" ht="36" customHeight="1">
      <c r="A15" s="217" t="s">
        <v>27</v>
      </c>
      <c r="B15" s="185">
        <v>3800</v>
      </c>
      <c r="C15" s="185">
        <v>5950</v>
      </c>
      <c r="D15" s="127">
        <f>SUM(C15-B15)</f>
        <v>2150</v>
      </c>
      <c r="E15" s="24" t="s">
        <v>139</v>
      </c>
      <c r="F15" s="188"/>
      <c r="G15" s="188"/>
      <c r="H15" s="128">
        <f t="shared" si="1"/>
        <v>0</v>
      </c>
    </row>
    <row r="16" spans="1:8" ht="36" customHeight="1" thickBot="1">
      <c r="A16" s="218" t="s">
        <v>103</v>
      </c>
      <c r="B16" s="186">
        <v>30000</v>
      </c>
      <c r="C16" s="186">
        <v>42100</v>
      </c>
      <c r="D16" s="62">
        <f>SUM(C16-B16)</f>
        <v>12100</v>
      </c>
      <c r="E16" s="129" t="s">
        <v>190</v>
      </c>
      <c r="F16" s="189">
        <v>0</v>
      </c>
      <c r="G16" s="189">
        <v>5000</v>
      </c>
      <c r="H16" s="63">
        <f>SUM(G16-F16)</f>
        <v>5000</v>
      </c>
    </row>
  </sheetData>
  <sheetProtection/>
  <mergeCells count="3">
    <mergeCell ref="A5:D5"/>
    <mergeCell ref="E5:H5"/>
    <mergeCell ref="A1:D1"/>
  </mergeCells>
  <printOptions/>
  <pageMargins left="0.7480314960629921" right="0.7480314960629921" top="0.984251968503937" bottom="0.8661417322834646" header="0.5118110236220472" footer="0.5118110236220472"/>
  <pageSetup firstPageNumber="70" useFirstPageNumber="1" fitToHeight="0" horizontalDpi="600" verticalDpi="600" orientation="landscape" paperSize="9" scale="90" r:id="rId1"/>
  <headerFooter alignWithMargins="0">
    <oddHeader>&amp;C-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8.88671875" defaultRowHeight="13.5"/>
  <cols>
    <col min="1" max="3" width="5.5546875" style="27" customWidth="1"/>
    <col min="4" max="4" width="17.77734375" style="27" customWidth="1"/>
    <col min="5" max="7" width="16.77734375" style="27" customWidth="1"/>
    <col min="8" max="8" width="40.77734375" style="27" customWidth="1"/>
    <col min="9" max="16384" width="8.88671875" style="27" customWidth="1"/>
  </cols>
  <sheetData>
    <row r="1" spans="1:5" s="29" customFormat="1" ht="30" customHeight="1">
      <c r="A1" s="28" t="s">
        <v>189</v>
      </c>
      <c r="B1" s="28"/>
      <c r="C1" s="28"/>
      <c r="D1" s="28"/>
      <c r="E1" s="28"/>
    </row>
    <row r="2" spans="1:8" ht="15.75" customHeight="1" thickBot="1">
      <c r="A2" s="25"/>
      <c r="B2" s="25"/>
      <c r="C2" s="25"/>
      <c r="D2" s="26"/>
      <c r="E2" s="26"/>
      <c r="H2" s="41" t="s">
        <v>0</v>
      </c>
    </row>
    <row r="3" spans="1:8" s="30" customFormat="1" ht="39.75" customHeight="1">
      <c r="A3" s="238" t="s">
        <v>79</v>
      </c>
      <c r="B3" s="239"/>
      <c r="C3" s="239"/>
      <c r="D3" s="239"/>
      <c r="E3" s="246" t="s">
        <v>80</v>
      </c>
      <c r="F3" s="248" t="s">
        <v>75</v>
      </c>
      <c r="G3" s="240" t="s">
        <v>81</v>
      </c>
      <c r="H3" s="242" t="s">
        <v>47</v>
      </c>
    </row>
    <row r="4" spans="1:8" s="30" customFormat="1" ht="39.75" customHeight="1" thickBot="1">
      <c r="A4" s="132" t="s">
        <v>29</v>
      </c>
      <c r="B4" s="133" t="s">
        <v>30</v>
      </c>
      <c r="C4" s="133" t="s">
        <v>31</v>
      </c>
      <c r="D4" s="221" t="s">
        <v>32</v>
      </c>
      <c r="E4" s="247"/>
      <c r="F4" s="249"/>
      <c r="G4" s="241"/>
      <c r="H4" s="243"/>
    </row>
    <row r="5" spans="1:8" s="31" customFormat="1" ht="39.75" customHeight="1" thickTop="1">
      <c r="A5" s="251" t="s">
        <v>35</v>
      </c>
      <c r="B5" s="252"/>
      <c r="C5" s="252"/>
      <c r="D5" s="252"/>
      <c r="E5" s="134">
        <f>SUM(E6,E11)</f>
        <v>33800</v>
      </c>
      <c r="F5" s="134">
        <f>SUM(F6,F11)</f>
        <v>48050</v>
      </c>
      <c r="G5" s="192">
        <f>F5-E5</f>
        <v>14250</v>
      </c>
      <c r="H5" s="135"/>
    </row>
    <row r="6" spans="1:8" s="31" customFormat="1" ht="39.75" customHeight="1">
      <c r="A6" s="46"/>
      <c r="B6" s="244" t="s">
        <v>36</v>
      </c>
      <c r="C6" s="250"/>
      <c r="D6" s="250"/>
      <c r="E6" s="35">
        <f>SUM(E7,E9)</f>
        <v>23800</v>
      </c>
      <c r="F6" s="35">
        <f>SUM(F7,F9)</f>
        <v>28050</v>
      </c>
      <c r="G6" s="193">
        <f>F6-E6</f>
        <v>4250</v>
      </c>
      <c r="H6" s="136"/>
    </row>
    <row r="7" spans="1:8" s="31" customFormat="1" ht="39.75" customHeight="1">
      <c r="A7" s="47"/>
      <c r="B7" s="130"/>
      <c r="C7" s="255" t="s">
        <v>105</v>
      </c>
      <c r="D7" s="256"/>
      <c r="E7" s="35">
        <v>20000</v>
      </c>
      <c r="F7" s="35">
        <f>F8</f>
        <v>22100</v>
      </c>
      <c r="G7" s="193"/>
      <c r="H7" s="136"/>
    </row>
    <row r="8" spans="1:8" s="31" customFormat="1" ht="45" customHeight="1">
      <c r="A8" s="47"/>
      <c r="B8" s="131"/>
      <c r="C8" s="74"/>
      <c r="D8" s="74" t="s">
        <v>104</v>
      </c>
      <c r="E8" s="35">
        <v>20000</v>
      </c>
      <c r="F8" s="35">
        <v>22100</v>
      </c>
      <c r="G8" s="193"/>
      <c r="H8" s="136" t="s">
        <v>144</v>
      </c>
    </row>
    <row r="9" spans="1:8" s="31" customFormat="1" ht="39.75" customHeight="1">
      <c r="A9" s="47"/>
      <c r="B9" s="58"/>
      <c r="C9" s="250" t="s">
        <v>37</v>
      </c>
      <c r="D9" s="245"/>
      <c r="E9" s="35">
        <f>E10</f>
        <v>3800</v>
      </c>
      <c r="F9" s="35">
        <f>F10</f>
        <v>5950</v>
      </c>
      <c r="G9" s="193">
        <f>F9-E9</f>
        <v>2150</v>
      </c>
      <c r="H9" s="136"/>
    </row>
    <row r="10" spans="1:8" s="31" customFormat="1" ht="45" customHeight="1">
      <c r="A10" s="47"/>
      <c r="B10" s="50"/>
      <c r="C10" s="32"/>
      <c r="D10" s="222" t="s">
        <v>33</v>
      </c>
      <c r="E10" s="35">
        <v>3800</v>
      </c>
      <c r="F10" s="35">
        <v>5950</v>
      </c>
      <c r="G10" s="193">
        <f aca="true" t="shared" si="0" ref="G10:G20">F10-E10</f>
        <v>2150</v>
      </c>
      <c r="H10" s="136" t="s">
        <v>184</v>
      </c>
    </row>
    <row r="11" spans="1:8" s="31" customFormat="1" ht="39.75" customHeight="1">
      <c r="A11" s="47"/>
      <c r="B11" s="244" t="s">
        <v>41</v>
      </c>
      <c r="C11" s="245"/>
      <c r="D11" s="245"/>
      <c r="E11" s="36">
        <f>E12</f>
        <v>10000</v>
      </c>
      <c r="F11" s="36">
        <f>F12</f>
        <v>20000</v>
      </c>
      <c r="G11" s="193">
        <f t="shared" si="0"/>
        <v>10000</v>
      </c>
      <c r="H11" s="137"/>
    </row>
    <row r="12" spans="1:8" s="31" customFormat="1" ht="39.75" customHeight="1">
      <c r="A12" s="47"/>
      <c r="B12" s="48"/>
      <c r="C12" s="244" t="s">
        <v>106</v>
      </c>
      <c r="D12" s="245"/>
      <c r="E12" s="36">
        <v>10000</v>
      </c>
      <c r="F12" s="36">
        <f>F13</f>
        <v>20000</v>
      </c>
      <c r="G12" s="193">
        <f t="shared" si="0"/>
        <v>10000</v>
      </c>
      <c r="H12" s="137"/>
    </row>
    <row r="13" spans="1:8" s="31" customFormat="1" ht="54.75" customHeight="1" thickBot="1">
      <c r="A13" s="43"/>
      <c r="B13" s="49"/>
      <c r="C13" s="33"/>
      <c r="D13" s="34" t="s">
        <v>135</v>
      </c>
      <c r="E13" s="190">
        <v>10000</v>
      </c>
      <c r="F13" s="190">
        <v>20000</v>
      </c>
      <c r="G13" s="194">
        <f t="shared" si="0"/>
        <v>10000</v>
      </c>
      <c r="H13" s="191" t="s">
        <v>180</v>
      </c>
    </row>
    <row r="14" spans="1:8" ht="15.75" customHeight="1" thickBot="1">
      <c r="A14" s="25"/>
      <c r="B14" s="25"/>
      <c r="C14" s="25"/>
      <c r="D14" s="26"/>
      <c r="E14" s="26"/>
      <c r="H14" s="41" t="s">
        <v>0</v>
      </c>
    </row>
    <row r="15" spans="1:8" s="30" customFormat="1" ht="39.75" customHeight="1">
      <c r="A15" s="238" t="s">
        <v>79</v>
      </c>
      <c r="B15" s="239"/>
      <c r="C15" s="239"/>
      <c r="D15" s="239"/>
      <c r="E15" s="246" t="s">
        <v>74</v>
      </c>
      <c r="F15" s="248" t="s">
        <v>75</v>
      </c>
      <c r="G15" s="240" t="s">
        <v>81</v>
      </c>
      <c r="H15" s="242" t="s">
        <v>47</v>
      </c>
    </row>
    <row r="16" spans="1:8" s="30" customFormat="1" ht="39.75" customHeight="1" thickBot="1">
      <c r="A16" s="132" t="s">
        <v>29</v>
      </c>
      <c r="B16" s="133" t="s">
        <v>30</v>
      </c>
      <c r="C16" s="133" t="s">
        <v>31</v>
      </c>
      <c r="D16" s="221" t="s">
        <v>32</v>
      </c>
      <c r="E16" s="247"/>
      <c r="F16" s="249"/>
      <c r="G16" s="241"/>
      <c r="H16" s="243"/>
    </row>
    <row r="17" spans="1:8" s="31" customFormat="1" ht="39.75" customHeight="1" thickTop="1">
      <c r="A17" s="251" t="s">
        <v>38</v>
      </c>
      <c r="B17" s="252"/>
      <c r="C17" s="252"/>
      <c r="D17" s="252"/>
      <c r="E17" s="134">
        <f aca="true" t="shared" si="1" ref="E17:F19">E18</f>
        <v>110187</v>
      </c>
      <c r="F17" s="134">
        <f t="shared" si="1"/>
        <v>163873</v>
      </c>
      <c r="G17" s="192">
        <f t="shared" si="0"/>
        <v>53686</v>
      </c>
      <c r="H17" s="135"/>
    </row>
    <row r="18" spans="1:8" s="31" customFormat="1" ht="39.75" customHeight="1">
      <c r="A18" s="46"/>
      <c r="B18" s="244" t="s">
        <v>39</v>
      </c>
      <c r="C18" s="250"/>
      <c r="D18" s="250"/>
      <c r="E18" s="35">
        <f t="shared" si="1"/>
        <v>110187</v>
      </c>
      <c r="F18" s="35">
        <f t="shared" si="1"/>
        <v>163873</v>
      </c>
      <c r="G18" s="193">
        <f t="shared" si="0"/>
        <v>53686</v>
      </c>
      <c r="H18" s="136"/>
    </row>
    <row r="19" spans="1:8" s="31" customFormat="1" ht="39.75" customHeight="1">
      <c r="A19" s="47"/>
      <c r="B19" s="48"/>
      <c r="C19" s="244" t="s">
        <v>40</v>
      </c>
      <c r="D19" s="245"/>
      <c r="E19" s="35">
        <f t="shared" si="1"/>
        <v>110187</v>
      </c>
      <c r="F19" s="35">
        <f t="shared" si="1"/>
        <v>163873</v>
      </c>
      <c r="G19" s="193">
        <f t="shared" si="0"/>
        <v>53686</v>
      </c>
      <c r="H19" s="136"/>
    </row>
    <row r="20" spans="1:8" s="31" customFormat="1" ht="45" customHeight="1" thickBot="1">
      <c r="A20" s="47"/>
      <c r="B20" s="58"/>
      <c r="C20" s="48"/>
      <c r="D20" s="138" t="s">
        <v>34</v>
      </c>
      <c r="E20" s="195">
        <v>110187</v>
      </c>
      <c r="F20" s="195">
        <v>163873</v>
      </c>
      <c r="G20" s="193">
        <f t="shared" si="0"/>
        <v>53686</v>
      </c>
      <c r="H20" s="196" t="s">
        <v>186</v>
      </c>
    </row>
    <row r="21" spans="1:8" s="31" customFormat="1" ht="39.75" customHeight="1" thickBot="1" thickTop="1">
      <c r="A21" s="253" t="s">
        <v>82</v>
      </c>
      <c r="B21" s="254"/>
      <c r="C21" s="254"/>
      <c r="D21" s="254"/>
      <c r="E21" s="139">
        <f>SUM(E5,E17)</f>
        <v>143987</v>
      </c>
      <c r="F21" s="139">
        <f>SUM(F5,F17)</f>
        <v>211923</v>
      </c>
      <c r="G21" s="220">
        <f>F21-E21</f>
        <v>67936</v>
      </c>
      <c r="H21" s="140"/>
    </row>
    <row r="22" ht="19.5" customHeight="1"/>
  </sheetData>
  <sheetProtection/>
  <mergeCells count="20">
    <mergeCell ref="E15:E16"/>
    <mergeCell ref="F15:F16"/>
    <mergeCell ref="G15:G16"/>
    <mergeCell ref="H15:H16"/>
    <mergeCell ref="B6:D6"/>
    <mergeCell ref="A21:D21"/>
    <mergeCell ref="C7:D7"/>
    <mergeCell ref="A17:D17"/>
    <mergeCell ref="B18:D18"/>
    <mergeCell ref="C19:D19"/>
    <mergeCell ref="A15:D15"/>
    <mergeCell ref="A3:D3"/>
    <mergeCell ref="G3:G4"/>
    <mergeCell ref="H3:H4"/>
    <mergeCell ref="C12:D12"/>
    <mergeCell ref="B11:D11"/>
    <mergeCell ref="E3:E4"/>
    <mergeCell ref="F3:F4"/>
    <mergeCell ref="C9:D9"/>
    <mergeCell ref="A5:D5"/>
  </mergeCells>
  <printOptions/>
  <pageMargins left="0.7480314960629921" right="0.7480314960629921" top="0.984251968503937" bottom="0.8661417322834646" header="0.5118110236220472" footer="0.5118110236220472"/>
  <pageSetup firstPageNumber="71" useFirstPageNumber="1" horizontalDpi="600" verticalDpi="600" orientation="landscape" paperSize="9" scale="90" r:id="rId3"/>
  <headerFooter differentOddEven="1" alignWithMargins="0">
    <oddFooter>&amp;C- &amp;P -</oddFooter>
    <evenHeader>&amp;C- &amp;P -</even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showGridLines="0" view="pageBreakPreview" zoomScale="90" zoomScaleNormal="75" zoomScaleSheetLayoutView="90" zoomScalePageLayoutView="0" workbookViewId="0" topLeftCell="A1">
      <selection activeCell="A1" sqref="A1:D1"/>
    </sheetView>
  </sheetViews>
  <sheetFormatPr defaultColWidth="8.88671875" defaultRowHeight="13.5"/>
  <cols>
    <col min="1" max="8" width="3.77734375" style="79" customWidth="1"/>
    <col min="9" max="9" width="45.77734375" style="79" customWidth="1"/>
    <col min="10" max="12" width="16.3359375" style="79" customWidth="1"/>
    <col min="13" max="16384" width="8.88671875" style="80" customWidth="1"/>
  </cols>
  <sheetData>
    <row r="1" spans="1:11" s="77" customFormat="1" ht="30" customHeight="1">
      <c r="A1" s="308" t="s">
        <v>112</v>
      </c>
      <c r="B1" s="308"/>
      <c r="C1" s="308"/>
      <c r="D1" s="308"/>
      <c r="E1" s="76"/>
      <c r="F1" s="76"/>
      <c r="G1" s="76"/>
      <c r="H1" s="76"/>
      <c r="I1" s="76"/>
      <c r="K1" s="78"/>
    </row>
    <row r="2" spans="11:12" ht="16.5" customHeight="1" thickBot="1">
      <c r="K2" s="318" t="s">
        <v>113</v>
      </c>
      <c r="L2" s="318"/>
    </row>
    <row r="3" spans="1:12" ht="60" customHeight="1" thickBot="1">
      <c r="A3" s="81" t="s">
        <v>187</v>
      </c>
      <c r="B3" s="82" t="s">
        <v>43</v>
      </c>
      <c r="C3" s="82" t="s">
        <v>44</v>
      </c>
      <c r="D3" s="82" t="s">
        <v>45</v>
      </c>
      <c r="E3" s="82" t="s">
        <v>46</v>
      </c>
      <c r="F3" s="260" t="s">
        <v>145</v>
      </c>
      <c r="G3" s="261"/>
      <c r="H3" s="261"/>
      <c r="I3" s="262"/>
      <c r="J3" s="82" t="s">
        <v>77</v>
      </c>
      <c r="K3" s="82" t="s">
        <v>78</v>
      </c>
      <c r="L3" s="83" t="s">
        <v>151</v>
      </c>
    </row>
    <row r="4" spans="1:12" ht="36" customHeight="1" thickTop="1">
      <c r="A4" s="304" t="s">
        <v>90</v>
      </c>
      <c r="B4" s="267"/>
      <c r="C4" s="267"/>
      <c r="D4" s="267"/>
      <c r="E4" s="267"/>
      <c r="F4" s="267"/>
      <c r="G4" s="267"/>
      <c r="H4" s="267"/>
      <c r="I4" s="268"/>
      <c r="J4" s="84">
        <f>J6+J48</f>
        <v>143987</v>
      </c>
      <c r="K4" s="84">
        <f>K6+K48</f>
        <v>211923</v>
      </c>
      <c r="L4" s="85">
        <f aca="true" t="shared" si="0" ref="L4:L14">SUM(K4-J4)</f>
        <v>67936</v>
      </c>
    </row>
    <row r="5" spans="1:12" ht="36" customHeight="1">
      <c r="A5" s="198"/>
      <c r="B5" s="305" t="s">
        <v>108</v>
      </c>
      <c r="C5" s="306"/>
      <c r="D5" s="306"/>
      <c r="E5" s="306"/>
      <c r="F5" s="306"/>
      <c r="G5" s="306"/>
      <c r="H5" s="306"/>
      <c r="I5" s="307"/>
      <c r="J5" s="86">
        <f>J6+J53</f>
        <v>143987</v>
      </c>
      <c r="K5" s="86">
        <f>K6+K53</f>
        <v>211923</v>
      </c>
      <c r="L5" s="87">
        <f t="shared" si="0"/>
        <v>67936</v>
      </c>
    </row>
    <row r="6" spans="1:12" ht="36" customHeight="1">
      <c r="A6" s="199"/>
      <c r="B6" s="200"/>
      <c r="C6" s="305" t="s">
        <v>109</v>
      </c>
      <c r="D6" s="306"/>
      <c r="E6" s="306"/>
      <c r="F6" s="306"/>
      <c r="G6" s="306"/>
      <c r="H6" s="306"/>
      <c r="I6" s="307"/>
      <c r="J6" s="86">
        <f>J7</f>
        <v>44190</v>
      </c>
      <c r="K6" s="86">
        <f>K7</f>
        <v>60733</v>
      </c>
      <c r="L6" s="87">
        <f t="shared" si="0"/>
        <v>16543</v>
      </c>
    </row>
    <row r="7" spans="1:12" ht="36" customHeight="1">
      <c r="A7" s="199"/>
      <c r="B7" s="201"/>
      <c r="C7" s="200"/>
      <c r="D7" s="305" t="s">
        <v>132</v>
      </c>
      <c r="E7" s="306"/>
      <c r="F7" s="306"/>
      <c r="G7" s="306"/>
      <c r="H7" s="306"/>
      <c r="I7" s="307"/>
      <c r="J7" s="86">
        <f>SUM(J8,J17,J23,J27,J44)</f>
        <v>44190</v>
      </c>
      <c r="K7" s="86">
        <f>SUM(K8,K17,K23,K27,K44)</f>
        <v>60733</v>
      </c>
      <c r="L7" s="87">
        <f t="shared" si="0"/>
        <v>16543</v>
      </c>
    </row>
    <row r="8" spans="1:12" ht="36" customHeight="1">
      <c r="A8" s="202"/>
      <c r="B8" s="203"/>
      <c r="C8" s="203"/>
      <c r="D8" s="204"/>
      <c r="E8" s="305" t="s">
        <v>110</v>
      </c>
      <c r="F8" s="306"/>
      <c r="G8" s="306"/>
      <c r="H8" s="306"/>
      <c r="I8" s="307"/>
      <c r="J8" s="86">
        <f>J9</f>
        <v>13200</v>
      </c>
      <c r="K8" s="86">
        <f>K9</f>
        <v>16077</v>
      </c>
      <c r="L8" s="87">
        <f t="shared" si="0"/>
        <v>2877</v>
      </c>
    </row>
    <row r="9" spans="1:12" ht="36" customHeight="1">
      <c r="A9" s="202"/>
      <c r="B9" s="203"/>
      <c r="C9" s="203"/>
      <c r="D9" s="203"/>
      <c r="E9" s="205"/>
      <c r="F9" s="305" t="s">
        <v>114</v>
      </c>
      <c r="G9" s="306"/>
      <c r="H9" s="306"/>
      <c r="I9" s="307"/>
      <c r="J9" s="86">
        <f>J10</f>
        <v>13200</v>
      </c>
      <c r="K9" s="86">
        <f>K10</f>
        <v>16077</v>
      </c>
      <c r="L9" s="87">
        <f t="shared" si="0"/>
        <v>2877</v>
      </c>
    </row>
    <row r="10" spans="1:12" ht="36" customHeight="1">
      <c r="A10" s="202"/>
      <c r="B10" s="203"/>
      <c r="C10" s="203"/>
      <c r="D10" s="203"/>
      <c r="E10" s="206"/>
      <c r="F10" s="207"/>
      <c r="G10" s="269" t="s">
        <v>146</v>
      </c>
      <c r="H10" s="269"/>
      <c r="I10" s="270"/>
      <c r="J10" s="93">
        <f>SUM(J11,J12,J13,J14)</f>
        <v>13200</v>
      </c>
      <c r="K10" s="93">
        <f>SUM(K11,K12,K13,K14)</f>
        <v>16077</v>
      </c>
      <c r="L10" s="87">
        <f t="shared" si="0"/>
        <v>2877</v>
      </c>
    </row>
    <row r="11" spans="1:12" ht="36" customHeight="1">
      <c r="A11" s="202"/>
      <c r="B11" s="203"/>
      <c r="C11" s="208"/>
      <c r="D11" s="203"/>
      <c r="E11" s="209"/>
      <c r="F11" s="210"/>
      <c r="G11" s="211"/>
      <c r="H11" s="316" t="s">
        <v>148</v>
      </c>
      <c r="I11" s="317"/>
      <c r="J11" s="142">
        <v>2200</v>
      </c>
      <c r="K11" s="142">
        <v>1100</v>
      </c>
      <c r="L11" s="99">
        <f t="shared" si="0"/>
        <v>-1100</v>
      </c>
    </row>
    <row r="12" spans="1:12" ht="36" customHeight="1">
      <c r="A12" s="202"/>
      <c r="B12" s="203"/>
      <c r="C12" s="208"/>
      <c r="D12" s="203"/>
      <c r="E12" s="209"/>
      <c r="F12" s="210"/>
      <c r="G12" s="212"/>
      <c r="H12" s="316" t="s">
        <v>149</v>
      </c>
      <c r="I12" s="317"/>
      <c r="J12" s="143">
        <v>2750</v>
      </c>
      <c r="K12" s="143">
        <v>2750</v>
      </c>
      <c r="L12" s="144">
        <f t="shared" si="0"/>
        <v>0</v>
      </c>
    </row>
    <row r="13" spans="1:12" ht="36" customHeight="1">
      <c r="A13" s="202"/>
      <c r="B13" s="203"/>
      <c r="C13" s="208"/>
      <c r="D13" s="203"/>
      <c r="E13" s="209"/>
      <c r="F13" s="209"/>
      <c r="G13" s="213"/>
      <c r="H13" s="316" t="s">
        <v>147</v>
      </c>
      <c r="I13" s="317"/>
      <c r="J13" s="143">
        <v>4500</v>
      </c>
      <c r="K13" s="143">
        <v>10044</v>
      </c>
      <c r="L13" s="144">
        <f t="shared" si="0"/>
        <v>5544</v>
      </c>
    </row>
    <row r="14" spans="1:12" ht="36" customHeight="1" thickBot="1">
      <c r="A14" s="100"/>
      <c r="B14" s="101"/>
      <c r="C14" s="102"/>
      <c r="D14" s="101"/>
      <c r="E14" s="153"/>
      <c r="F14" s="154"/>
      <c r="G14" s="111"/>
      <c r="H14" s="257" t="s">
        <v>150</v>
      </c>
      <c r="I14" s="258"/>
      <c r="J14" s="155">
        <v>3750</v>
      </c>
      <c r="K14" s="155">
        <v>2183</v>
      </c>
      <c r="L14" s="152">
        <f t="shared" si="0"/>
        <v>-1567</v>
      </c>
    </row>
    <row r="15" spans="11:12" ht="16.5" customHeight="1" thickBot="1">
      <c r="K15" s="312" t="s">
        <v>116</v>
      </c>
      <c r="L15" s="312"/>
    </row>
    <row r="16" spans="1:12" ht="60" customHeight="1" thickBot="1">
      <c r="A16" s="81" t="s">
        <v>117</v>
      </c>
      <c r="B16" s="82" t="s">
        <v>118</v>
      </c>
      <c r="C16" s="82" t="s">
        <v>119</v>
      </c>
      <c r="D16" s="82" t="s">
        <v>120</v>
      </c>
      <c r="E16" s="82" t="s">
        <v>121</v>
      </c>
      <c r="F16" s="260" t="s">
        <v>145</v>
      </c>
      <c r="G16" s="261"/>
      <c r="H16" s="261"/>
      <c r="I16" s="262"/>
      <c r="J16" s="82" t="s">
        <v>77</v>
      </c>
      <c r="K16" s="82" t="s">
        <v>78</v>
      </c>
      <c r="L16" s="83" t="s">
        <v>151</v>
      </c>
    </row>
    <row r="17" spans="1:12" ht="36" customHeight="1" thickTop="1">
      <c r="A17" s="90"/>
      <c r="B17" s="91"/>
      <c r="C17" s="91"/>
      <c r="D17" s="91"/>
      <c r="E17" s="313" t="s">
        <v>115</v>
      </c>
      <c r="F17" s="314"/>
      <c r="G17" s="314"/>
      <c r="H17" s="314"/>
      <c r="I17" s="315"/>
      <c r="J17" s="86">
        <f>J18</f>
        <v>18460</v>
      </c>
      <c r="K17" s="86">
        <f>K18</f>
        <v>12456</v>
      </c>
      <c r="L17" s="99">
        <f>K17-J17</f>
        <v>-6004</v>
      </c>
    </row>
    <row r="18" spans="1:12" ht="36" customHeight="1">
      <c r="A18" s="90"/>
      <c r="B18" s="91"/>
      <c r="C18" s="91"/>
      <c r="D18" s="95"/>
      <c r="E18" s="214"/>
      <c r="F18" s="306" t="s">
        <v>114</v>
      </c>
      <c r="G18" s="306"/>
      <c r="H18" s="306"/>
      <c r="I18" s="307"/>
      <c r="J18" s="86">
        <f>J19</f>
        <v>18460</v>
      </c>
      <c r="K18" s="86">
        <f>K19</f>
        <v>12456</v>
      </c>
      <c r="L18" s="99">
        <f>K18-J18</f>
        <v>-6004</v>
      </c>
    </row>
    <row r="19" spans="1:12" ht="36" customHeight="1">
      <c r="A19" s="90"/>
      <c r="B19" s="91"/>
      <c r="C19" s="91"/>
      <c r="D19" s="95"/>
      <c r="E19" s="206"/>
      <c r="F19" s="215"/>
      <c r="G19" s="259" t="s">
        <v>146</v>
      </c>
      <c r="H19" s="259"/>
      <c r="I19" s="259"/>
      <c r="J19" s="93">
        <f>SUM(J20,J21,J22)</f>
        <v>18460</v>
      </c>
      <c r="K19" s="160">
        <f>SUM(K20,K21,K22)</f>
        <v>12456</v>
      </c>
      <c r="L19" s="99">
        <f>SUM(K19-J19)</f>
        <v>-6004</v>
      </c>
    </row>
    <row r="20" spans="1:12" ht="36" customHeight="1">
      <c r="A20" s="104"/>
      <c r="B20" s="105"/>
      <c r="C20" s="106"/>
      <c r="D20" s="106"/>
      <c r="E20" s="105"/>
      <c r="F20" s="161"/>
      <c r="G20" s="162"/>
      <c r="H20" s="263" t="s">
        <v>157</v>
      </c>
      <c r="I20" s="264"/>
      <c r="J20" s="163">
        <v>5600</v>
      </c>
      <c r="K20" s="163">
        <v>7700</v>
      </c>
      <c r="L20" s="164">
        <f>K20-J20</f>
        <v>2100</v>
      </c>
    </row>
    <row r="21" spans="1:12" ht="36" customHeight="1">
      <c r="A21" s="90"/>
      <c r="B21" s="91"/>
      <c r="C21" s="95"/>
      <c r="D21" s="95"/>
      <c r="E21" s="209"/>
      <c r="F21" s="210"/>
      <c r="G21" s="212"/>
      <c r="H21" s="265" t="s">
        <v>158</v>
      </c>
      <c r="I21" s="266"/>
      <c r="J21" s="145">
        <v>5600</v>
      </c>
      <c r="K21" s="145">
        <v>4356</v>
      </c>
      <c r="L21" s="147">
        <f>K21-J21</f>
        <v>-1244</v>
      </c>
    </row>
    <row r="22" spans="1:12" ht="36" customHeight="1">
      <c r="A22" s="90"/>
      <c r="B22" s="91"/>
      <c r="C22" s="95"/>
      <c r="D22" s="95"/>
      <c r="E22" s="209"/>
      <c r="F22" s="210"/>
      <c r="G22" s="197"/>
      <c r="H22" s="267" t="s">
        <v>159</v>
      </c>
      <c r="I22" s="268"/>
      <c r="J22" s="146">
        <v>7260</v>
      </c>
      <c r="K22" s="146">
        <v>400</v>
      </c>
      <c r="L22" s="147">
        <f>K22-J22</f>
        <v>-6860</v>
      </c>
    </row>
    <row r="23" spans="1:12" ht="36" customHeight="1">
      <c r="A23" s="90"/>
      <c r="B23" s="91"/>
      <c r="C23" s="91"/>
      <c r="D23" s="91"/>
      <c r="E23" s="309" t="s">
        <v>131</v>
      </c>
      <c r="F23" s="310"/>
      <c r="G23" s="310"/>
      <c r="H23" s="310"/>
      <c r="I23" s="311"/>
      <c r="J23" s="107">
        <f>J26</f>
        <v>0</v>
      </c>
      <c r="K23" s="107">
        <f>K24</f>
        <v>9900</v>
      </c>
      <c r="L23" s="87">
        <f aca="true" t="shared" si="1" ref="L23:L55">SUM(K23-J23)</f>
        <v>9900</v>
      </c>
    </row>
    <row r="24" spans="1:12" ht="36" customHeight="1">
      <c r="A24" s="90"/>
      <c r="B24" s="91"/>
      <c r="C24" s="91"/>
      <c r="D24" s="95"/>
      <c r="E24" s="205"/>
      <c r="F24" s="271" t="s">
        <v>111</v>
      </c>
      <c r="G24" s="269"/>
      <c r="H24" s="269"/>
      <c r="I24" s="270"/>
      <c r="J24" s="107">
        <f>J26</f>
        <v>0</v>
      </c>
      <c r="K24" s="107">
        <f>K25</f>
        <v>9900</v>
      </c>
      <c r="L24" s="87">
        <f t="shared" si="1"/>
        <v>9900</v>
      </c>
    </row>
    <row r="25" spans="1:12" ht="36" customHeight="1">
      <c r="A25" s="90"/>
      <c r="B25" s="91"/>
      <c r="C25" s="91"/>
      <c r="D25" s="95"/>
      <c r="E25" s="206"/>
      <c r="F25" s="215"/>
      <c r="G25" s="269" t="s">
        <v>146</v>
      </c>
      <c r="H25" s="269"/>
      <c r="I25" s="270"/>
      <c r="J25" s="108">
        <f>J26</f>
        <v>0</v>
      </c>
      <c r="K25" s="108">
        <f>K26</f>
        <v>9900</v>
      </c>
      <c r="L25" s="87">
        <f t="shared" si="1"/>
        <v>9900</v>
      </c>
    </row>
    <row r="26" spans="1:12" ht="36" customHeight="1">
      <c r="A26" s="104"/>
      <c r="B26" s="105"/>
      <c r="C26" s="106"/>
      <c r="D26" s="106"/>
      <c r="E26" s="106"/>
      <c r="F26" s="148"/>
      <c r="G26" s="149"/>
      <c r="H26" s="267" t="s">
        <v>160</v>
      </c>
      <c r="I26" s="268"/>
      <c r="J26" s="108">
        <v>0</v>
      </c>
      <c r="K26" s="108">
        <v>9900</v>
      </c>
      <c r="L26" s="87">
        <f t="shared" si="1"/>
        <v>9900</v>
      </c>
    </row>
    <row r="27" spans="1:12" ht="36" customHeight="1">
      <c r="A27" s="90"/>
      <c r="B27" s="91"/>
      <c r="C27" s="91"/>
      <c r="D27" s="91"/>
      <c r="E27" s="271" t="s">
        <v>130</v>
      </c>
      <c r="F27" s="269"/>
      <c r="G27" s="269"/>
      <c r="H27" s="269"/>
      <c r="I27" s="270"/>
      <c r="J27" s="107">
        <f>J28+J34+J38+J41</f>
        <v>10530</v>
      </c>
      <c r="K27" s="107">
        <f>K28+K34+K38+K41</f>
        <v>22300</v>
      </c>
      <c r="L27" s="87">
        <f>SUM(K27-J27)</f>
        <v>11770</v>
      </c>
    </row>
    <row r="28" spans="1:12" ht="36" customHeight="1" thickBot="1">
      <c r="A28" s="100"/>
      <c r="B28" s="101"/>
      <c r="C28" s="101"/>
      <c r="D28" s="102"/>
      <c r="E28" s="156"/>
      <c r="F28" s="324" t="s">
        <v>111</v>
      </c>
      <c r="G28" s="324"/>
      <c r="H28" s="324"/>
      <c r="I28" s="325"/>
      <c r="J28" s="157">
        <f>J31</f>
        <v>3000</v>
      </c>
      <c r="K28" s="157">
        <f>K31</f>
        <v>12000</v>
      </c>
      <c r="L28" s="103">
        <f t="shared" si="1"/>
        <v>9000</v>
      </c>
    </row>
    <row r="29" spans="11:12" ht="16.5" customHeight="1" thickBot="1">
      <c r="K29" s="319" t="s">
        <v>113</v>
      </c>
      <c r="L29" s="319"/>
    </row>
    <row r="30" spans="1:12" ht="64.5" customHeight="1" thickBot="1">
      <c r="A30" s="81" t="s">
        <v>42</v>
      </c>
      <c r="B30" s="82" t="s">
        <v>43</v>
      </c>
      <c r="C30" s="82" t="s">
        <v>44</v>
      </c>
      <c r="D30" s="82" t="s">
        <v>45</v>
      </c>
      <c r="E30" s="82" t="s">
        <v>46</v>
      </c>
      <c r="F30" s="260" t="s">
        <v>145</v>
      </c>
      <c r="G30" s="261"/>
      <c r="H30" s="261"/>
      <c r="I30" s="262"/>
      <c r="J30" s="82" t="s">
        <v>77</v>
      </c>
      <c r="K30" s="82" t="s">
        <v>78</v>
      </c>
      <c r="L30" s="83" t="s">
        <v>151</v>
      </c>
    </row>
    <row r="31" spans="1:12" ht="37.5" customHeight="1" thickTop="1">
      <c r="A31" s="90"/>
      <c r="B31" s="91"/>
      <c r="C31" s="91"/>
      <c r="D31" s="95"/>
      <c r="E31" s="94"/>
      <c r="F31" s="120"/>
      <c r="G31" s="291" t="s">
        <v>146</v>
      </c>
      <c r="H31" s="291"/>
      <c r="I31" s="292"/>
      <c r="J31" s="107">
        <f>SUM(J32,J33)</f>
        <v>3000</v>
      </c>
      <c r="K31" s="107">
        <f>SUM(K32,K33)</f>
        <v>12000</v>
      </c>
      <c r="L31" s="87">
        <f>SUM(K31-J31)</f>
        <v>9000</v>
      </c>
    </row>
    <row r="32" spans="1:12" ht="37.5" customHeight="1">
      <c r="A32" s="90"/>
      <c r="B32" s="91"/>
      <c r="C32" s="95"/>
      <c r="D32" s="95"/>
      <c r="E32" s="96"/>
      <c r="F32" s="122"/>
      <c r="G32" s="141"/>
      <c r="H32" s="296" t="s">
        <v>162</v>
      </c>
      <c r="I32" s="297"/>
      <c r="J32" s="109">
        <v>3000</v>
      </c>
      <c r="K32" s="109">
        <v>6000</v>
      </c>
      <c r="L32" s="99">
        <f>SUM(K32-J32)</f>
        <v>3000</v>
      </c>
    </row>
    <row r="33" spans="1:12" ht="37.5" customHeight="1">
      <c r="A33" s="90"/>
      <c r="B33" s="91"/>
      <c r="C33" s="95"/>
      <c r="D33" s="95"/>
      <c r="E33" s="96"/>
      <c r="F33" s="150"/>
      <c r="G33" s="98"/>
      <c r="H33" s="298" t="s">
        <v>163</v>
      </c>
      <c r="I33" s="299"/>
      <c r="J33" s="109">
        <v>0</v>
      </c>
      <c r="K33" s="109">
        <v>6000</v>
      </c>
      <c r="L33" s="85">
        <f>SUM(K33-J33)</f>
        <v>6000</v>
      </c>
    </row>
    <row r="34" spans="1:12" ht="37.5" customHeight="1">
      <c r="A34" s="90"/>
      <c r="B34" s="91"/>
      <c r="C34" s="91"/>
      <c r="D34" s="95"/>
      <c r="E34" s="94"/>
      <c r="F34" s="295" t="s">
        <v>122</v>
      </c>
      <c r="G34" s="278"/>
      <c r="H34" s="278"/>
      <c r="I34" s="278"/>
      <c r="J34" s="107">
        <f>J35</f>
        <v>6900</v>
      </c>
      <c r="K34" s="107">
        <f>K35</f>
        <v>5300</v>
      </c>
      <c r="L34" s="87">
        <f t="shared" si="1"/>
        <v>-1600</v>
      </c>
    </row>
    <row r="35" spans="1:12" ht="37.5" customHeight="1">
      <c r="A35" s="90"/>
      <c r="B35" s="91"/>
      <c r="C35" s="91"/>
      <c r="D35" s="95"/>
      <c r="E35" s="94"/>
      <c r="F35" s="120"/>
      <c r="G35" s="291" t="s">
        <v>152</v>
      </c>
      <c r="H35" s="291"/>
      <c r="I35" s="292"/>
      <c r="J35" s="107">
        <f>SUM(J36,J37)</f>
        <v>6900</v>
      </c>
      <c r="K35" s="107">
        <f>SUM(K36,K37)</f>
        <v>5300</v>
      </c>
      <c r="L35" s="87">
        <f t="shared" si="1"/>
        <v>-1600</v>
      </c>
    </row>
    <row r="36" spans="1:12" ht="37.5" customHeight="1">
      <c r="A36" s="90"/>
      <c r="B36" s="91"/>
      <c r="C36" s="95"/>
      <c r="D36" s="95"/>
      <c r="E36" s="94"/>
      <c r="F36" s="110"/>
      <c r="G36" s="110"/>
      <c r="H36" s="320" t="s">
        <v>161</v>
      </c>
      <c r="I36" s="321"/>
      <c r="J36" s="151">
        <v>500</v>
      </c>
      <c r="K36" s="151">
        <v>500</v>
      </c>
      <c r="L36" s="99">
        <f t="shared" si="1"/>
        <v>0</v>
      </c>
    </row>
    <row r="37" spans="1:12" ht="37.5" customHeight="1">
      <c r="A37" s="90"/>
      <c r="B37" s="91"/>
      <c r="C37" s="95"/>
      <c r="D37" s="95"/>
      <c r="E37" s="94"/>
      <c r="F37" s="97"/>
      <c r="G37" s="97"/>
      <c r="H37" s="322" t="s">
        <v>164</v>
      </c>
      <c r="I37" s="323"/>
      <c r="J37" s="165">
        <v>6400</v>
      </c>
      <c r="K37" s="165">
        <v>4800</v>
      </c>
      <c r="L37" s="144">
        <f t="shared" si="1"/>
        <v>-1600</v>
      </c>
    </row>
    <row r="38" spans="1:12" ht="31.5" customHeight="1" hidden="1">
      <c r="A38" s="90"/>
      <c r="B38" s="91"/>
      <c r="C38" s="91"/>
      <c r="D38" s="95"/>
      <c r="E38" s="94"/>
      <c r="F38" s="272" t="s">
        <v>123</v>
      </c>
      <c r="G38" s="273"/>
      <c r="H38" s="273"/>
      <c r="I38" s="274"/>
      <c r="J38" s="107">
        <f>J40</f>
        <v>630</v>
      </c>
      <c r="K38" s="107">
        <f>K39</f>
        <v>0</v>
      </c>
      <c r="L38" s="87">
        <f t="shared" si="1"/>
        <v>-630</v>
      </c>
    </row>
    <row r="39" spans="1:12" ht="31.5" customHeight="1" hidden="1">
      <c r="A39" s="90"/>
      <c r="B39" s="91"/>
      <c r="C39" s="91"/>
      <c r="D39" s="95"/>
      <c r="E39" s="94"/>
      <c r="F39" s="120"/>
      <c r="G39" s="291" t="s">
        <v>153</v>
      </c>
      <c r="H39" s="291"/>
      <c r="I39" s="292"/>
      <c r="J39" s="107">
        <f>J40</f>
        <v>630</v>
      </c>
      <c r="K39" s="107">
        <v>0</v>
      </c>
      <c r="L39" s="87">
        <f t="shared" si="1"/>
        <v>-630</v>
      </c>
    </row>
    <row r="40" spans="1:12" ht="31.5" customHeight="1" hidden="1">
      <c r="A40" s="90"/>
      <c r="B40" s="91"/>
      <c r="C40" s="95"/>
      <c r="D40" s="95"/>
      <c r="E40" s="94"/>
      <c r="F40" s="118"/>
      <c r="G40" s="119"/>
      <c r="H40" s="273" t="s">
        <v>166</v>
      </c>
      <c r="I40" s="274"/>
      <c r="J40" s="107">
        <v>630</v>
      </c>
      <c r="K40" s="107">
        <v>0</v>
      </c>
      <c r="L40" s="87">
        <f t="shared" si="1"/>
        <v>-630</v>
      </c>
    </row>
    <row r="41" spans="1:12" ht="37.5" customHeight="1">
      <c r="A41" s="90"/>
      <c r="B41" s="91"/>
      <c r="C41" s="95"/>
      <c r="D41" s="91"/>
      <c r="E41" s="112"/>
      <c r="F41" s="272" t="s">
        <v>124</v>
      </c>
      <c r="G41" s="273"/>
      <c r="H41" s="273"/>
      <c r="I41" s="274"/>
      <c r="J41" s="107">
        <v>0</v>
      </c>
      <c r="K41" s="107">
        <f>K43</f>
        <v>5000</v>
      </c>
      <c r="L41" s="87">
        <f t="shared" si="1"/>
        <v>5000</v>
      </c>
    </row>
    <row r="42" spans="1:12" ht="37.5" customHeight="1">
      <c r="A42" s="90"/>
      <c r="B42" s="91"/>
      <c r="C42" s="95"/>
      <c r="D42" s="91"/>
      <c r="E42" s="112"/>
      <c r="F42" s="120"/>
      <c r="G42" s="291" t="s">
        <v>154</v>
      </c>
      <c r="H42" s="291"/>
      <c r="I42" s="292"/>
      <c r="J42" s="108">
        <v>0</v>
      </c>
      <c r="K42" s="108">
        <f>K43</f>
        <v>5000</v>
      </c>
      <c r="L42" s="87">
        <f t="shared" si="1"/>
        <v>5000</v>
      </c>
    </row>
    <row r="43" spans="1:12" ht="37.5" customHeight="1">
      <c r="A43" s="90"/>
      <c r="B43" s="91"/>
      <c r="C43" s="177"/>
      <c r="D43" s="178"/>
      <c r="E43" s="179"/>
      <c r="F43" s="180"/>
      <c r="G43" s="180"/>
      <c r="H43" s="302" t="s">
        <v>167</v>
      </c>
      <c r="I43" s="303"/>
      <c r="J43" s="107">
        <v>0</v>
      </c>
      <c r="K43" s="107">
        <v>5000</v>
      </c>
      <c r="L43" s="87">
        <f t="shared" si="1"/>
        <v>5000</v>
      </c>
    </row>
    <row r="44" spans="1:12" ht="33.75" customHeight="1" hidden="1">
      <c r="A44" s="90"/>
      <c r="B44" s="91"/>
      <c r="C44" s="95"/>
      <c r="D44" s="91"/>
      <c r="E44" s="300" t="s">
        <v>125</v>
      </c>
      <c r="F44" s="300"/>
      <c r="G44" s="300"/>
      <c r="H44" s="300"/>
      <c r="I44" s="301"/>
      <c r="J44" s="176">
        <f aca="true" t="shared" si="2" ref="J44:K46">J45</f>
        <v>2000</v>
      </c>
      <c r="K44" s="176">
        <f t="shared" si="2"/>
        <v>0</v>
      </c>
      <c r="L44" s="115">
        <f t="shared" si="1"/>
        <v>-2000</v>
      </c>
    </row>
    <row r="45" spans="1:12" ht="33.75" customHeight="1" hidden="1">
      <c r="A45" s="90"/>
      <c r="B45" s="91"/>
      <c r="C45" s="95"/>
      <c r="D45" s="91"/>
      <c r="E45" s="112"/>
      <c r="F45" s="278" t="s">
        <v>62</v>
      </c>
      <c r="G45" s="279"/>
      <c r="H45" s="279"/>
      <c r="I45" s="280"/>
      <c r="J45" s="107">
        <f t="shared" si="2"/>
        <v>2000</v>
      </c>
      <c r="K45" s="107">
        <f t="shared" si="2"/>
        <v>0</v>
      </c>
      <c r="L45" s="87">
        <f t="shared" si="1"/>
        <v>-2000</v>
      </c>
    </row>
    <row r="46" spans="1:12" ht="33.75" customHeight="1" hidden="1">
      <c r="A46" s="90"/>
      <c r="B46" s="91"/>
      <c r="C46" s="95"/>
      <c r="D46" s="91"/>
      <c r="E46" s="112"/>
      <c r="F46" s="120"/>
      <c r="G46" s="291" t="s">
        <v>155</v>
      </c>
      <c r="H46" s="291"/>
      <c r="I46" s="292"/>
      <c r="J46" s="107">
        <f t="shared" si="2"/>
        <v>2000</v>
      </c>
      <c r="K46" s="107">
        <f t="shared" si="2"/>
        <v>0</v>
      </c>
      <c r="L46" s="87">
        <f>SUM(K46-J46)</f>
        <v>-2000</v>
      </c>
    </row>
    <row r="47" spans="1:12" ht="33.75" customHeight="1" hidden="1">
      <c r="A47" s="90"/>
      <c r="B47" s="91"/>
      <c r="C47" s="95"/>
      <c r="D47" s="91"/>
      <c r="E47" s="113"/>
      <c r="F47" s="175"/>
      <c r="G47" s="171"/>
      <c r="H47" s="289" t="s">
        <v>165</v>
      </c>
      <c r="I47" s="290"/>
      <c r="J47" s="121">
        <v>2000</v>
      </c>
      <c r="K47" s="121">
        <v>0</v>
      </c>
      <c r="L47" s="99">
        <f t="shared" si="1"/>
        <v>-2000</v>
      </c>
    </row>
    <row r="48" spans="1:12" ht="37.5" customHeight="1" thickBot="1">
      <c r="A48" s="172"/>
      <c r="B48" s="173"/>
      <c r="C48" s="281" t="s">
        <v>126</v>
      </c>
      <c r="D48" s="282"/>
      <c r="E48" s="282"/>
      <c r="F48" s="282"/>
      <c r="G48" s="282"/>
      <c r="H48" s="282"/>
      <c r="I48" s="283"/>
      <c r="J48" s="174">
        <f>J51</f>
        <v>99797</v>
      </c>
      <c r="K48" s="174">
        <f>K51</f>
        <v>151190</v>
      </c>
      <c r="L48" s="103">
        <f t="shared" si="1"/>
        <v>51393</v>
      </c>
    </row>
    <row r="49" spans="11:12" ht="16.5" customHeight="1" thickBot="1">
      <c r="K49" s="319" t="s">
        <v>113</v>
      </c>
      <c r="L49" s="319"/>
    </row>
    <row r="50" spans="1:12" ht="60" customHeight="1" thickBot="1">
      <c r="A50" s="81" t="s">
        <v>42</v>
      </c>
      <c r="B50" s="82" t="s">
        <v>43</v>
      </c>
      <c r="C50" s="82" t="s">
        <v>44</v>
      </c>
      <c r="D50" s="82" t="s">
        <v>45</v>
      </c>
      <c r="E50" s="82" t="s">
        <v>46</v>
      </c>
      <c r="F50" s="260" t="s">
        <v>145</v>
      </c>
      <c r="G50" s="261"/>
      <c r="H50" s="261"/>
      <c r="I50" s="262"/>
      <c r="J50" s="82" t="s">
        <v>77</v>
      </c>
      <c r="K50" s="82" t="s">
        <v>78</v>
      </c>
      <c r="L50" s="83" t="s">
        <v>81</v>
      </c>
    </row>
    <row r="51" spans="1:12" ht="36" customHeight="1" thickTop="1">
      <c r="A51" s="88"/>
      <c r="B51" s="89"/>
      <c r="C51" s="91"/>
      <c r="D51" s="284" t="s">
        <v>127</v>
      </c>
      <c r="E51" s="285"/>
      <c r="F51" s="285"/>
      <c r="G51" s="285"/>
      <c r="H51" s="285"/>
      <c r="I51" s="286"/>
      <c r="J51" s="114">
        <f>J52</f>
        <v>99797</v>
      </c>
      <c r="K51" s="114">
        <f>K52</f>
        <v>151190</v>
      </c>
      <c r="L51" s="87">
        <f>SUM(K51-J51)</f>
        <v>51393</v>
      </c>
    </row>
    <row r="52" spans="1:12" ht="36" customHeight="1">
      <c r="A52" s="90"/>
      <c r="B52" s="91"/>
      <c r="C52" s="95"/>
      <c r="D52" s="92"/>
      <c r="E52" s="287" t="s">
        <v>128</v>
      </c>
      <c r="F52" s="287"/>
      <c r="G52" s="287"/>
      <c r="H52" s="287"/>
      <c r="I52" s="288"/>
      <c r="J52" s="114">
        <f aca="true" t="shared" si="3" ref="J52:K54">J53</f>
        <v>99797</v>
      </c>
      <c r="K52" s="114">
        <f t="shared" si="3"/>
        <v>151190</v>
      </c>
      <c r="L52" s="87">
        <f t="shared" si="1"/>
        <v>51393</v>
      </c>
    </row>
    <row r="53" spans="1:12" ht="36" customHeight="1">
      <c r="A53" s="90"/>
      <c r="B53" s="91"/>
      <c r="C53" s="95"/>
      <c r="D53" s="91"/>
      <c r="E53" s="112"/>
      <c r="F53" s="272" t="s">
        <v>61</v>
      </c>
      <c r="G53" s="273"/>
      <c r="H53" s="273"/>
      <c r="I53" s="274"/>
      <c r="J53" s="114">
        <f t="shared" si="3"/>
        <v>99797</v>
      </c>
      <c r="K53" s="114">
        <f t="shared" si="3"/>
        <v>151190</v>
      </c>
      <c r="L53" s="87">
        <f t="shared" si="1"/>
        <v>51393</v>
      </c>
    </row>
    <row r="54" spans="1:12" ht="36" customHeight="1">
      <c r="A54" s="90"/>
      <c r="B54" s="91"/>
      <c r="C54" s="95"/>
      <c r="D54" s="91"/>
      <c r="E54" s="112"/>
      <c r="F54" s="120"/>
      <c r="G54" s="291" t="s">
        <v>156</v>
      </c>
      <c r="H54" s="291"/>
      <c r="I54" s="292"/>
      <c r="J54" s="114">
        <f t="shared" si="3"/>
        <v>99797</v>
      </c>
      <c r="K54" s="114">
        <f t="shared" si="3"/>
        <v>151190</v>
      </c>
      <c r="L54" s="87">
        <f>SUM(K54-J54)</f>
        <v>51393</v>
      </c>
    </row>
    <row r="55" spans="1:12" ht="36" customHeight="1" thickBot="1">
      <c r="A55" s="90"/>
      <c r="B55" s="91"/>
      <c r="C55" s="95"/>
      <c r="D55" s="91"/>
      <c r="E55" s="112"/>
      <c r="F55" s="113"/>
      <c r="G55" s="113"/>
      <c r="H55" s="293" t="s">
        <v>185</v>
      </c>
      <c r="I55" s="294"/>
      <c r="J55" s="121">
        <v>99797</v>
      </c>
      <c r="K55" s="121">
        <v>151190</v>
      </c>
      <c r="L55" s="99">
        <f t="shared" si="1"/>
        <v>51393</v>
      </c>
    </row>
    <row r="56" spans="1:12" ht="42" customHeight="1" thickBot="1" thickTop="1">
      <c r="A56" s="275" t="s">
        <v>129</v>
      </c>
      <c r="B56" s="276"/>
      <c r="C56" s="276"/>
      <c r="D56" s="276"/>
      <c r="E56" s="276"/>
      <c r="F56" s="276"/>
      <c r="G56" s="276"/>
      <c r="H56" s="276"/>
      <c r="I56" s="277"/>
      <c r="J56" s="158">
        <f>J6+J48</f>
        <v>143987</v>
      </c>
      <c r="K56" s="158">
        <f>SUM(K4)</f>
        <v>211923</v>
      </c>
      <c r="L56" s="159">
        <f>SUM(K56-J56)</f>
        <v>67936</v>
      </c>
    </row>
  </sheetData>
  <sheetProtection/>
  <mergeCells count="56">
    <mergeCell ref="E27:I27"/>
    <mergeCell ref="K49:L49"/>
    <mergeCell ref="F50:I50"/>
    <mergeCell ref="E8:I8"/>
    <mergeCell ref="K29:L29"/>
    <mergeCell ref="F38:I38"/>
    <mergeCell ref="F41:I41"/>
    <mergeCell ref="H36:I36"/>
    <mergeCell ref="H37:I37"/>
    <mergeCell ref="F28:I28"/>
    <mergeCell ref="A1:D1"/>
    <mergeCell ref="E23:I23"/>
    <mergeCell ref="K15:L15"/>
    <mergeCell ref="E17:I17"/>
    <mergeCell ref="F18:I18"/>
    <mergeCell ref="G10:I10"/>
    <mergeCell ref="H11:I11"/>
    <mergeCell ref="H12:I12"/>
    <mergeCell ref="H13:I13"/>
    <mergeCell ref="K2:L2"/>
    <mergeCell ref="A4:I4"/>
    <mergeCell ref="B5:I5"/>
    <mergeCell ref="F9:I9"/>
    <mergeCell ref="C6:I6"/>
    <mergeCell ref="D7:I7"/>
    <mergeCell ref="F3:I3"/>
    <mergeCell ref="F34:I34"/>
    <mergeCell ref="H32:I32"/>
    <mergeCell ref="H33:I33"/>
    <mergeCell ref="G35:I35"/>
    <mergeCell ref="G31:I31"/>
    <mergeCell ref="E44:I44"/>
    <mergeCell ref="G39:I39"/>
    <mergeCell ref="H40:I40"/>
    <mergeCell ref="G42:I42"/>
    <mergeCell ref="H43:I43"/>
    <mergeCell ref="F53:I53"/>
    <mergeCell ref="A56:I56"/>
    <mergeCell ref="F45:I45"/>
    <mergeCell ref="C48:I48"/>
    <mergeCell ref="D51:I51"/>
    <mergeCell ref="E52:I52"/>
    <mergeCell ref="H47:I47"/>
    <mergeCell ref="G54:I54"/>
    <mergeCell ref="H55:I55"/>
    <mergeCell ref="G46:I46"/>
    <mergeCell ref="H14:I14"/>
    <mergeCell ref="G19:I19"/>
    <mergeCell ref="F16:I16"/>
    <mergeCell ref="F30:I30"/>
    <mergeCell ref="H20:I20"/>
    <mergeCell ref="H21:I21"/>
    <mergeCell ref="H22:I22"/>
    <mergeCell ref="G25:I25"/>
    <mergeCell ref="H26:I26"/>
    <mergeCell ref="F24:I24"/>
  </mergeCells>
  <printOptions/>
  <pageMargins left="0.7480314960629921" right="0.7480314960629921" top="0.984251968503937" bottom="0.8661417322834646" header="0.5118110236220472" footer="0.5118110236220472"/>
  <pageSetup firstPageNumber="73" useFirstPageNumber="1" horizontalDpi="600" verticalDpi="600" orientation="landscape" paperSize="9" scale="90" r:id="rId1"/>
  <headerFooter differentOddEven="1" alignWithMargins="0">
    <oddFooter>&amp;C- &amp;P -</oddFooter>
    <evenHeader>&amp;C- &amp;P -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90" zoomScaleNormal="75" zoomScaleSheetLayoutView="90" zoomScalePageLayoutView="0" workbookViewId="0" topLeftCell="A1">
      <selection activeCell="A1" sqref="A1:I1"/>
    </sheetView>
  </sheetViews>
  <sheetFormatPr defaultColWidth="8.88671875" defaultRowHeight="13.5"/>
  <cols>
    <col min="1" max="1" width="7.6640625" style="14" customWidth="1"/>
    <col min="2" max="2" width="8.5546875" style="14" customWidth="1"/>
    <col min="3" max="9" width="7.6640625" style="14" customWidth="1"/>
    <col min="10" max="10" width="8.5546875" style="14" customWidth="1"/>
    <col min="11" max="15" width="7.6640625" style="14" customWidth="1"/>
    <col min="16" max="16" width="8.5546875" style="14" customWidth="1"/>
    <col min="17" max="16384" width="8.88671875" style="14" customWidth="1"/>
  </cols>
  <sheetData>
    <row r="1" spans="1:9" ht="21.75">
      <c r="A1" s="230" t="s">
        <v>49</v>
      </c>
      <c r="B1" s="230"/>
      <c r="C1" s="230"/>
      <c r="D1" s="230"/>
      <c r="E1" s="230"/>
      <c r="F1" s="230"/>
      <c r="G1" s="230"/>
      <c r="H1" s="230"/>
      <c r="I1" s="230"/>
    </row>
    <row r="2" ht="19.5" customHeight="1" thickBot="1">
      <c r="P2" s="37" t="s">
        <v>0</v>
      </c>
    </row>
    <row r="3" spans="1:16" ht="30" customHeight="1">
      <c r="A3" s="327" t="s">
        <v>5</v>
      </c>
      <c r="B3" s="240" t="s">
        <v>70</v>
      </c>
      <c r="C3" s="326"/>
      <c r="D3" s="326"/>
      <c r="E3" s="326"/>
      <c r="F3" s="326"/>
      <c r="G3" s="326"/>
      <c r="H3" s="326"/>
      <c r="I3" s="326"/>
      <c r="J3" s="240" t="s">
        <v>71</v>
      </c>
      <c r="K3" s="240"/>
      <c r="L3" s="240"/>
      <c r="M3" s="240"/>
      <c r="N3" s="240"/>
      <c r="O3" s="240"/>
      <c r="P3" s="242" t="s">
        <v>69</v>
      </c>
    </row>
    <row r="4" spans="1:16" ht="88.5" customHeight="1" thickBot="1">
      <c r="A4" s="328"/>
      <c r="B4" s="73" t="s">
        <v>4</v>
      </c>
      <c r="C4" s="73" t="s">
        <v>170</v>
      </c>
      <c r="D4" s="73" t="s">
        <v>171</v>
      </c>
      <c r="E4" s="73" t="s">
        <v>172</v>
      </c>
      <c r="F4" s="73" t="s">
        <v>173</v>
      </c>
      <c r="G4" s="73" t="s">
        <v>174</v>
      </c>
      <c r="H4" s="73" t="s">
        <v>133</v>
      </c>
      <c r="I4" s="73" t="s">
        <v>3</v>
      </c>
      <c r="J4" s="73" t="s">
        <v>48</v>
      </c>
      <c r="K4" s="73" t="s">
        <v>175</v>
      </c>
      <c r="L4" s="73" t="s">
        <v>176</v>
      </c>
      <c r="M4" s="73" t="s">
        <v>177</v>
      </c>
      <c r="N4" s="73" t="s">
        <v>178</v>
      </c>
      <c r="O4" s="73" t="s">
        <v>179</v>
      </c>
      <c r="P4" s="329"/>
    </row>
    <row r="5" spans="1:16" s="40" customFormat="1" ht="43.5" customHeight="1" thickTop="1">
      <c r="A5" s="168" t="s">
        <v>169</v>
      </c>
      <c r="B5" s="169">
        <f aca="true" t="shared" si="0" ref="B5:B11">SUM(C5:I5)</f>
        <v>516153</v>
      </c>
      <c r="C5" s="169"/>
      <c r="D5" s="169"/>
      <c r="E5" s="169"/>
      <c r="F5" s="169"/>
      <c r="G5" s="169"/>
      <c r="H5" s="169">
        <v>8529</v>
      </c>
      <c r="I5" s="169">
        <v>507624</v>
      </c>
      <c r="J5" s="169">
        <f aca="true" t="shared" si="1" ref="J5:J12">SUM(K5:O5)</f>
        <v>433478</v>
      </c>
      <c r="K5" s="169">
        <v>433478</v>
      </c>
      <c r="L5" s="169"/>
      <c r="M5" s="169"/>
      <c r="N5" s="169"/>
      <c r="O5" s="169"/>
      <c r="P5" s="170">
        <f aca="true" t="shared" si="2" ref="P5:P10">B5-J5</f>
        <v>82675</v>
      </c>
    </row>
    <row r="6" spans="1:16" s="40" customFormat="1" ht="43.5" customHeight="1">
      <c r="A6" s="166">
        <v>2006</v>
      </c>
      <c r="B6" s="59">
        <f t="shared" si="0"/>
        <v>37432</v>
      </c>
      <c r="C6" s="59"/>
      <c r="D6" s="59"/>
      <c r="E6" s="59"/>
      <c r="F6" s="59"/>
      <c r="G6" s="59"/>
      <c r="H6" s="59">
        <v>1972</v>
      </c>
      <c r="I6" s="59">
        <v>35460</v>
      </c>
      <c r="J6" s="59">
        <f t="shared" si="1"/>
        <v>30898</v>
      </c>
      <c r="K6" s="59">
        <v>30898</v>
      </c>
      <c r="L6" s="59"/>
      <c r="M6" s="59"/>
      <c r="N6" s="59"/>
      <c r="O6" s="59"/>
      <c r="P6" s="60">
        <f t="shared" si="2"/>
        <v>6534</v>
      </c>
    </row>
    <row r="7" spans="1:16" s="40" customFormat="1" ht="43.5" customHeight="1">
      <c r="A7" s="166">
        <v>2007</v>
      </c>
      <c r="B7" s="59">
        <f t="shared" si="0"/>
        <v>89341</v>
      </c>
      <c r="C7" s="59"/>
      <c r="D7" s="59"/>
      <c r="E7" s="59"/>
      <c r="F7" s="59"/>
      <c r="G7" s="59"/>
      <c r="H7" s="59">
        <v>2285</v>
      </c>
      <c r="I7" s="59">
        <v>87056</v>
      </c>
      <c r="J7" s="59">
        <f t="shared" si="1"/>
        <v>44972</v>
      </c>
      <c r="K7" s="59">
        <v>41552</v>
      </c>
      <c r="L7" s="59"/>
      <c r="M7" s="59"/>
      <c r="N7" s="59"/>
      <c r="O7" s="59">
        <v>3420</v>
      </c>
      <c r="P7" s="60">
        <f t="shared" si="2"/>
        <v>44369</v>
      </c>
    </row>
    <row r="8" spans="1:16" s="40" customFormat="1" ht="43.5" customHeight="1">
      <c r="A8" s="166">
        <v>2008</v>
      </c>
      <c r="B8" s="59">
        <f t="shared" si="0"/>
        <v>52360</v>
      </c>
      <c r="C8" s="59"/>
      <c r="D8" s="59"/>
      <c r="E8" s="59"/>
      <c r="F8" s="59"/>
      <c r="G8" s="59"/>
      <c r="H8" s="59">
        <v>4434</v>
      </c>
      <c r="I8" s="59">
        <v>47926</v>
      </c>
      <c r="J8" s="59">
        <f t="shared" si="1"/>
        <v>55851</v>
      </c>
      <c r="K8" s="59">
        <v>55851</v>
      </c>
      <c r="L8" s="59"/>
      <c r="M8" s="59"/>
      <c r="N8" s="59"/>
      <c r="O8" s="59"/>
      <c r="P8" s="60">
        <f t="shared" si="2"/>
        <v>-3491</v>
      </c>
    </row>
    <row r="9" spans="1:16" s="40" customFormat="1" ht="43.5" customHeight="1">
      <c r="A9" s="166">
        <v>2009</v>
      </c>
      <c r="B9" s="59">
        <f t="shared" si="0"/>
        <v>61308</v>
      </c>
      <c r="C9" s="59"/>
      <c r="D9" s="59"/>
      <c r="E9" s="59"/>
      <c r="F9" s="59"/>
      <c r="G9" s="59"/>
      <c r="H9" s="59">
        <v>4960</v>
      </c>
      <c r="I9" s="59">
        <v>56348</v>
      </c>
      <c r="J9" s="59">
        <f t="shared" si="1"/>
        <v>49132</v>
      </c>
      <c r="K9" s="59">
        <v>49132</v>
      </c>
      <c r="L9" s="59"/>
      <c r="M9" s="59"/>
      <c r="N9" s="59"/>
      <c r="O9" s="59"/>
      <c r="P9" s="60">
        <f t="shared" si="2"/>
        <v>12176</v>
      </c>
    </row>
    <row r="10" spans="1:16" s="40" customFormat="1" ht="43.5" customHeight="1">
      <c r="A10" s="166">
        <v>2010</v>
      </c>
      <c r="B10" s="59">
        <f t="shared" si="0"/>
        <v>63800</v>
      </c>
      <c r="C10" s="59"/>
      <c r="D10" s="59"/>
      <c r="E10" s="59"/>
      <c r="F10" s="59"/>
      <c r="G10" s="59"/>
      <c r="H10" s="59">
        <v>3800</v>
      </c>
      <c r="I10" s="59">
        <v>60000</v>
      </c>
      <c r="J10" s="59">
        <f t="shared" si="1"/>
        <v>42190</v>
      </c>
      <c r="K10" s="59">
        <v>42190</v>
      </c>
      <c r="L10" s="59"/>
      <c r="M10" s="59"/>
      <c r="N10" s="59"/>
      <c r="O10" s="59"/>
      <c r="P10" s="60">
        <f t="shared" si="2"/>
        <v>21610</v>
      </c>
    </row>
    <row r="11" spans="1:16" s="40" customFormat="1" ht="43.5" customHeight="1" thickBot="1">
      <c r="A11" s="167">
        <v>2011</v>
      </c>
      <c r="B11" s="116">
        <f t="shared" si="0"/>
        <v>48050</v>
      </c>
      <c r="C11" s="116"/>
      <c r="D11" s="116"/>
      <c r="E11" s="116"/>
      <c r="F11" s="116"/>
      <c r="G11" s="116"/>
      <c r="H11" s="116">
        <v>5950</v>
      </c>
      <c r="I11" s="116">
        <v>42100</v>
      </c>
      <c r="J11" s="116">
        <f t="shared" si="1"/>
        <v>60733</v>
      </c>
      <c r="K11" s="116">
        <v>55733</v>
      </c>
      <c r="L11" s="116"/>
      <c r="M11" s="116"/>
      <c r="N11" s="116"/>
      <c r="O11" s="116">
        <v>5000</v>
      </c>
      <c r="P11" s="117">
        <f>B11-J11</f>
        <v>-12683</v>
      </c>
    </row>
    <row r="12" spans="1:16" s="40" customFormat="1" ht="43.5" customHeight="1" thickBot="1" thickTop="1">
      <c r="A12" s="68" t="s">
        <v>168</v>
      </c>
      <c r="B12" s="69">
        <f aca="true" t="shared" si="3" ref="B12:I12">SUM(B5:B11)</f>
        <v>868444</v>
      </c>
      <c r="C12" s="69">
        <f t="shared" si="3"/>
        <v>0</v>
      </c>
      <c r="D12" s="69">
        <f t="shared" si="3"/>
        <v>0</v>
      </c>
      <c r="E12" s="69">
        <f t="shared" si="3"/>
        <v>0</v>
      </c>
      <c r="F12" s="69">
        <f>SUM(F5:F11)</f>
        <v>0</v>
      </c>
      <c r="G12" s="69">
        <f t="shared" si="3"/>
        <v>0</v>
      </c>
      <c r="H12" s="69">
        <f>SUM(H5:H11)</f>
        <v>31930</v>
      </c>
      <c r="I12" s="69">
        <f t="shared" si="3"/>
        <v>836514</v>
      </c>
      <c r="J12" s="69">
        <f t="shared" si="1"/>
        <v>717254</v>
      </c>
      <c r="K12" s="69">
        <f>SUM(K5:K11)</f>
        <v>708834</v>
      </c>
      <c r="L12" s="69">
        <f>SUM(L5:L11)</f>
        <v>0</v>
      </c>
      <c r="M12" s="69">
        <f>SUM(M5:M11)</f>
        <v>0</v>
      </c>
      <c r="N12" s="69">
        <f>SUM(N5:N11)</f>
        <v>0</v>
      </c>
      <c r="O12" s="69">
        <f>SUM(O5:O11)</f>
        <v>8420</v>
      </c>
      <c r="P12" s="70">
        <f>B12-J12</f>
        <v>151190</v>
      </c>
    </row>
    <row r="14" s="216" customFormat="1" ht="13.5"/>
    <row r="15" s="216" customFormat="1" ht="13.5"/>
  </sheetData>
  <sheetProtection/>
  <mergeCells count="5">
    <mergeCell ref="B3:I3"/>
    <mergeCell ref="A1:I1"/>
    <mergeCell ref="A3:A4"/>
    <mergeCell ref="P3:P4"/>
    <mergeCell ref="J3:O3"/>
  </mergeCells>
  <printOptions/>
  <pageMargins left="0.7480314960629921" right="0.7480314960629921" top="0.984251968503937" bottom="0.8661417322834646" header="0.5118110236220472" footer="0.5118110236220472"/>
  <pageSetup firstPageNumber="77" useFirstPageNumber="1" fitToHeight="0" horizontalDpi="600" verticalDpi="600" orientation="landscape" paperSize="9" scale="90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8.88671875" defaultRowHeight="13.5"/>
  <cols>
    <col min="1" max="2" width="17.77734375" style="14" customWidth="1"/>
    <col min="3" max="6" width="17.99609375" style="14" customWidth="1"/>
    <col min="7" max="7" width="17.77734375" style="14" customWidth="1"/>
    <col min="8" max="16384" width="8.88671875" style="14" customWidth="1"/>
  </cols>
  <sheetData>
    <row r="1" spans="1:6" ht="21.75">
      <c r="A1" s="230" t="s">
        <v>51</v>
      </c>
      <c r="B1" s="230"/>
      <c r="C1" s="230"/>
      <c r="D1" s="230"/>
      <c r="E1" s="230"/>
      <c r="F1" s="230"/>
    </row>
    <row r="2" ht="15" customHeight="1" thickBot="1">
      <c r="G2" s="37" t="s">
        <v>0</v>
      </c>
    </row>
    <row r="3" spans="1:7" ht="36" customHeight="1">
      <c r="A3" s="327" t="s">
        <v>59</v>
      </c>
      <c r="B3" s="246" t="s">
        <v>52</v>
      </c>
      <c r="C3" s="331" t="s">
        <v>53</v>
      </c>
      <c r="D3" s="332"/>
      <c r="E3" s="332"/>
      <c r="F3" s="333"/>
      <c r="G3" s="242" t="s">
        <v>58</v>
      </c>
    </row>
    <row r="4" spans="1:7" ht="36" customHeight="1" thickBot="1">
      <c r="A4" s="328"/>
      <c r="B4" s="330"/>
      <c r="C4" s="73" t="s">
        <v>87</v>
      </c>
      <c r="D4" s="73" t="s">
        <v>84</v>
      </c>
      <c r="E4" s="73" t="s">
        <v>88</v>
      </c>
      <c r="F4" s="73" t="s">
        <v>57</v>
      </c>
      <c r="G4" s="329"/>
    </row>
    <row r="5" spans="1:7" s="40" customFormat="1" ht="36" customHeight="1" thickTop="1">
      <c r="A5" s="61" t="s">
        <v>60</v>
      </c>
      <c r="B5" s="71"/>
      <c r="C5" s="71">
        <f>SUM(C6,C11)</f>
        <v>142263</v>
      </c>
      <c r="D5" s="71">
        <f>SUM(D6,D11)</f>
        <v>163873</v>
      </c>
      <c r="E5" s="71">
        <f>SUM(E6,E11)</f>
        <v>151190</v>
      </c>
      <c r="F5" s="181">
        <f>E5-D5</f>
        <v>-12683</v>
      </c>
      <c r="G5" s="72"/>
    </row>
    <row r="6" spans="1:7" s="40" customFormat="1" ht="36" customHeight="1">
      <c r="A6" s="334" t="s">
        <v>54</v>
      </c>
      <c r="B6" s="45" t="s">
        <v>56</v>
      </c>
      <c r="C6" s="38">
        <f>SUM(C7:C10)</f>
        <v>142263</v>
      </c>
      <c r="D6" s="38">
        <f>SUM(D7:D10)</f>
        <v>163873</v>
      </c>
      <c r="E6" s="38">
        <f>SUM(E7:E10)</f>
        <v>151190</v>
      </c>
      <c r="F6" s="182">
        <f aca="true" t="shared" si="0" ref="F6:F11">E6-D6</f>
        <v>-12683</v>
      </c>
      <c r="G6" s="39"/>
    </row>
    <row r="7" spans="1:7" s="40" customFormat="1" ht="36" customHeight="1">
      <c r="A7" s="335"/>
      <c r="B7" s="45" t="s">
        <v>134</v>
      </c>
      <c r="C7" s="38">
        <v>142263</v>
      </c>
      <c r="D7" s="38">
        <v>163873</v>
      </c>
      <c r="E7" s="38">
        <v>151190</v>
      </c>
      <c r="F7" s="182">
        <f t="shared" si="0"/>
        <v>-12683</v>
      </c>
      <c r="G7" s="39"/>
    </row>
    <row r="8" spans="1:7" s="40" customFormat="1" ht="36" customHeight="1">
      <c r="A8" s="335"/>
      <c r="B8" s="38"/>
      <c r="C8" s="38"/>
      <c r="D8" s="38"/>
      <c r="E8" s="38"/>
      <c r="F8" s="182"/>
      <c r="G8" s="39"/>
    </row>
    <row r="9" spans="1:7" s="40" customFormat="1" ht="36" customHeight="1">
      <c r="A9" s="335"/>
      <c r="B9" s="38"/>
      <c r="C9" s="38"/>
      <c r="D9" s="38"/>
      <c r="E9" s="38"/>
      <c r="F9" s="182"/>
      <c r="G9" s="39"/>
    </row>
    <row r="10" spans="1:7" s="40" customFormat="1" ht="36" customHeight="1">
      <c r="A10" s="336"/>
      <c r="B10" s="38"/>
      <c r="C10" s="38"/>
      <c r="D10" s="38"/>
      <c r="E10" s="38"/>
      <c r="F10" s="182"/>
      <c r="G10" s="39"/>
    </row>
    <row r="11" spans="1:7" s="40" customFormat="1" ht="36" customHeight="1">
      <c r="A11" s="334" t="s">
        <v>55</v>
      </c>
      <c r="B11" s="45" t="s">
        <v>56</v>
      </c>
      <c r="C11" s="38">
        <f>SUM(C12:C15)</f>
        <v>0</v>
      </c>
      <c r="D11" s="38">
        <f>SUM(D12:D15)</f>
        <v>0</v>
      </c>
      <c r="E11" s="38">
        <f>SUM(E12:E15)</f>
        <v>0</v>
      </c>
      <c r="F11" s="182">
        <f t="shared" si="0"/>
        <v>0</v>
      </c>
      <c r="G11" s="39"/>
    </row>
    <row r="12" spans="1:7" s="40" customFormat="1" ht="36" customHeight="1">
      <c r="A12" s="335"/>
      <c r="B12" s="38"/>
      <c r="C12" s="38"/>
      <c r="D12" s="38"/>
      <c r="E12" s="38"/>
      <c r="F12" s="182"/>
      <c r="G12" s="39"/>
    </row>
    <row r="13" spans="1:7" s="40" customFormat="1" ht="36" customHeight="1">
      <c r="A13" s="335"/>
      <c r="B13" s="38"/>
      <c r="C13" s="38"/>
      <c r="D13" s="38"/>
      <c r="E13" s="38"/>
      <c r="F13" s="182"/>
      <c r="G13" s="39"/>
    </row>
    <row r="14" spans="1:7" s="40" customFormat="1" ht="36" customHeight="1">
      <c r="A14" s="335"/>
      <c r="B14" s="38"/>
      <c r="C14" s="38"/>
      <c r="D14" s="38"/>
      <c r="E14" s="38"/>
      <c r="F14" s="182"/>
      <c r="G14" s="39"/>
    </row>
    <row r="15" spans="1:7" s="40" customFormat="1" ht="36" customHeight="1" thickBot="1">
      <c r="A15" s="337"/>
      <c r="B15" s="219"/>
      <c r="C15" s="219"/>
      <c r="D15" s="219"/>
      <c r="E15" s="219"/>
      <c r="F15" s="183"/>
      <c r="G15" s="51"/>
    </row>
  </sheetData>
  <sheetProtection/>
  <mergeCells count="7">
    <mergeCell ref="A1:F1"/>
    <mergeCell ref="G3:G4"/>
    <mergeCell ref="B3:B4"/>
    <mergeCell ref="C3:F3"/>
    <mergeCell ref="A6:A10"/>
    <mergeCell ref="A11:A15"/>
    <mergeCell ref="A3:A4"/>
  </mergeCells>
  <printOptions/>
  <pageMargins left="0.7480314960629921" right="0.7480314960629921" top="0.984251968503937" bottom="0.8661417322834646" header="0.5118110236220472" footer="0.5118110236220472"/>
  <pageSetup firstPageNumber="78" useFirstPageNumber="1" fitToHeight="0" horizontalDpi="600" verticalDpi="600" orientation="landscape" paperSize="9" scale="90" r:id="rId1"/>
  <headerFooter alignWithMargins="0">
    <oddHeader>&amp;C-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6</v>
      </c>
      <c r="C1" s="2" t="b">
        <f>"XL4Poppy"</f>
        <v>0</v>
      </c>
    </row>
    <row r="2" ht="13.5" thickBot="1">
      <c r="A2" s="1" t="s">
        <v>7</v>
      </c>
    </row>
    <row r="3" spans="1:3" ht="13.5" thickBot="1">
      <c r="A3" s="3" t="s">
        <v>8</v>
      </c>
      <c r="C3" s="4" t="s">
        <v>9</v>
      </c>
    </row>
    <row r="4" spans="1:3" ht="12.75">
      <c r="A4" s="3">
        <v>3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10</v>
      </c>
      <c r="C7" s="5" t="e">
        <f>=</f>
        <v>#NAME?</v>
      </c>
    </row>
    <row r="8" spans="1:3" ht="12.75">
      <c r="A8" s="7" t="s">
        <v>11</v>
      </c>
      <c r="C8" s="5" t="e">
        <f>=</f>
        <v>#NAME?</v>
      </c>
    </row>
    <row r="9" spans="1:3" ht="12.75">
      <c r="A9" s="8" t="s">
        <v>12</v>
      </c>
      <c r="C9" s="5" t="e">
        <f>FALSE</f>
        <v>#NAME?</v>
      </c>
    </row>
    <row r="10" spans="1:3" ht="12.75">
      <c r="A10" s="7" t="s">
        <v>13</v>
      </c>
      <c r="C10" s="5" t="b">
        <f>A21</f>
        <v>0</v>
      </c>
    </row>
    <row r="11" spans="1:3" ht="13.5" thickBot="1">
      <c r="A11" s="9" t="s">
        <v>14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15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16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17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18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종호</dc:creator>
  <cp:keywords/>
  <dc:description/>
  <cp:lastModifiedBy>예산차석</cp:lastModifiedBy>
  <cp:lastPrinted>2010-12-15T02:15:10Z</cp:lastPrinted>
  <dcterms:created xsi:type="dcterms:W3CDTF">1999-10-30T05:59:07Z</dcterms:created>
  <dcterms:modified xsi:type="dcterms:W3CDTF">2010-12-15T02:17:40Z</dcterms:modified>
  <cp:category/>
  <cp:version/>
  <cp:contentType/>
  <cp:contentStatus/>
</cp:coreProperties>
</file>