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21" windowWidth="11775" windowHeight="4635" tabRatio="748" activeTab="0"/>
  </bookViews>
  <sheets>
    <sheet name="표지" sheetId="1" r:id="rId1"/>
    <sheet name="1.운용총칙" sheetId="2" r:id="rId2"/>
    <sheet name="2-가. 자금수지총괄" sheetId="3" r:id="rId3"/>
    <sheet name="2-나. 수입계획" sheetId="4" r:id="rId4"/>
    <sheet name="2-다. 지출계획" sheetId="5" r:id="rId5"/>
    <sheet name="3.연도별기금조성및집행현황" sheetId="6" r:id="rId6"/>
    <sheet name="4.예치금및예탁금명세서" sheetId="7" r:id="rId7"/>
    <sheet name="--------" sheetId="8" state="veryHidden" r:id="rId8"/>
  </sheets>
  <definedNames>
    <definedName name="_xlnm.Print_Area" localSheetId="1">'1.운용총칙'!$A$1:$G$23</definedName>
    <definedName name="_xlnm.Print_Area" localSheetId="2">'2-가. 자금수지총괄'!$A$1:$H$16</definedName>
    <definedName name="_xlnm.Print_Area" localSheetId="3">'2-나. 수입계획'!$A$1:$H$23</definedName>
    <definedName name="_xlnm.Print_Area" localSheetId="0">'표지'!$A$1:$N$13</definedName>
  </definedNames>
  <calcPr fullCalcOnLoad="1"/>
</workbook>
</file>

<file path=xl/comments4.xml><?xml version="1.0" encoding="utf-8"?>
<comments xmlns="http://schemas.openxmlformats.org/spreadsheetml/2006/main">
  <authors>
    <author>예산</author>
  </authors>
  <commentList>
    <comment ref="E3" authorId="0">
      <text>
        <r>
          <rPr>
            <sz val="10"/>
            <rFont val="굴림"/>
            <family val="3"/>
          </rPr>
          <t>2008년도 최종 수입액 추정치</t>
        </r>
      </text>
    </comment>
    <comment ref="E16" authorId="0">
      <text>
        <r>
          <rPr>
            <sz val="10"/>
            <rFont val="굴림"/>
            <family val="3"/>
          </rPr>
          <t>2008년도 최종 수입액 추정치</t>
        </r>
      </text>
    </comment>
  </commentList>
</comments>
</file>

<file path=xl/sharedStrings.xml><?xml version="1.0" encoding="utf-8"?>
<sst xmlns="http://schemas.openxmlformats.org/spreadsheetml/2006/main" count="192" uniqueCount="162">
  <si>
    <t>지  출  합  계</t>
  </si>
  <si>
    <t>전년도
지출액(A)</t>
  </si>
  <si>
    <t>증 감
(B-A)</t>
  </si>
  <si>
    <t>(단위 : 천원)</t>
  </si>
  <si>
    <t>항   목</t>
  </si>
  <si>
    <t>합    계</t>
  </si>
  <si>
    <t>기타</t>
  </si>
  <si>
    <t>계(A)</t>
  </si>
  <si>
    <t>융자금</t>
  </si>
  <si>
    <t>(단위 : 천원)</t>
  </si>
  <si>
    <t>이자
수입</t>
  </si>
  <si>
    <t>연도별</t>
  </si>
  <si>
    <t>2006년도 새청사건립기금운용계획-051229.xls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</si>
  <si>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</si>
  <si>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</si>
  <si>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</si>
  <si>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</si>
  <si>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</si>
  <si>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</si>
  <si>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</si>
  <si>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</si>
  <si>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</si>
  <si>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</si>
  <si>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</si>
  <si>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</si>
  <si>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수  입</t>
  </si>
  <si>
    <t>지  출</t>
  </si>
  <si>
    <t>증감(B)</t>
  </si>
  <si>
    <t xml:space="preserve">    나. 기금운용의 기본방향</t>
  </si>
  <si>
    <t xml:space="preserve">    다. 기금조성 및 운용</t>
  </si>
  <si>
    <t xml:space="preserve">  가. 자금수지총괄</t>
  </si>
  <si>
    <t xml:space="preserve"> ·예탁금상환금</t>
  </si>
  <si>
    <t xml:space="preserve"> ·예치금회수</t>
  </si>
  <si>
    <t xml:space="preserve"> ·출   연   금</t>
  </si>
  <si>
    <t xml:space="preserve"> ·보   조   금</t>
  </si>
  <si>
    <t xml:space="preserve"> ·차   입   금</t>
  </si>
  <si>
    <t xml:space="preserve"> ·예   수   금</t>
  </si>
  <si>
    <t xml:space="preserve"> ·이 자 수 입</t>
  </si>
  <si>
    <t xml:space="preserve"> ·기 타 수 입</t>
  </si>
  <si>
    <t>장</t>
  </si>
  <si>
    <t>관</t>
  </si>
  <si>
    <t>항</t>
  </si>
  <si>
    <t>목</t>
  </si>
  <si>
    <t>216-01
공공예금이자수입</t>
  </si>
  <si>
    <t>631-01
예치금회수</t>
  </si>
  <si>
    <t>200 세외수입</t>
  </si>
  <si>
    <t>210 경상적세외수입</t>
  </si>
  <si>
    <t>216 이자수입</t>
  </si>
  <si>
    <t>600 지방채및예치금회수</t>
  </si>
  <si>
    <t>630 예치금회수</t>
  </si>
  <si>
    <t>631 예치금회수</t>
  </si>
  <si>
    <t>220 임시적세외수입</t>
  </si>
  <si>
    <t>분야</t>
  </si>
  <si>
    <t>부문</t>
  </si>
  <si>
    <t>정책</t>
  </si>
  <si>
    <t>단위</t>
  </si>
  <si>
    <t>세부</t>
  </si>
  <si>
    <t>산출내역</t>
  </si>
  <si>
    <t xml:space="preserve">   다. 지출계획</t>
  </si>
  <si>
    <t>계(B)</t>
  </si>
  <si>
    <t>합 계</t>
  </si>
  <si>
    <t>3. 연도별 기금조성 및 집행현황</t>
  </si>
  <si>
    <t>(단위 : 천원)</t>
  </si>
  <si>
    <t>4. 예치금 및 예탁금 명세</t>
  </si>
  <si>
    <t>예치(탁)처</t>
  </si>
  <si>
    <t>예치 및 예탁액</t>
  </si>
  <si>
    <t>예치금</t>
  </si>
  <si>
    <t>예탁금</t>
  </si>
  <si>
    <t>소   계</t>
  </si>
  <si>
    <t>증   감
(B-A)</t>
  </si>
  <si>
    <t>비   고</t>
  </si>
  <si>
    <t>구   분</t>
  </si>
  <si>
    <t>합    계</t>
  </si>
  <si>
    <t>602 예치금</t>
  </si>
  <si>
    <t>1. 운용총칙</t>
  </si>
  <si>
    <t>(1) 기금조성 현황</t>
  </si>
  <si>
    <t>비  고</t>
  </si>
  <si>
    <t>2. 자금운용계획</t>
  </si>
  <si>
    <t>잔  액
(A-B)</t>
  </si>
  <si>
    <t>조       성       액</t>
  </si>
  <si>
    <t>집        행        액</t>
  </si>
  <si>
    <t xml:space="preserve">수  입 </t>
  </si>
  <si>
    <t xml:space="preserve">지  출  </t>
  </si>
  <si>
    <t>전년도
수입액(A)</t>
  </si>
  <si>
    <t>수입액
(B)</t>
  </si>
  <si>
    <t>증 감
(B-A)</t>
  </si>
  <si>
    <t>전년도
지출액(A)</t>
  </si>
  <si>
    <t>지출액
(B)</t>
  </si>
  <si>
    <t>수입항목</t>
  </si>
  <si>
    <t>전년도
수입액(A)</t>
  </si>
  <si>
    <t>증  감
(B-A)</t>
  </si>
  <si>
    <t>수 입 합 계</t>
  </si>
  <si>
    <t>편성목
통계목</t>
  </si>
  <si>
    <t xml:space="preserve">(2) 2011년도 기금사업 개요 </t>
  </si>
  <si>
    <t>2010년도말
현재액(A)</t>
  </si>
  <si>
    <t>2011년도 조성계획</t>
  </si>
  <si>
    <t>2011년도말 현재액
(A + B)</t>
  </si>
  <si>
    <t>2005
까지</t>
  </si>
  <si>
    <t>출연금</t>
  </si>
  <si>
    <t>보조금</t>
  </si>
  <si>
    <t>차입금</t>
  </si>
  <si>
    <t>예수금</t>
  </si>
  <si>
    <t>인력
운영비
및
기본
경비</t>
  </si>
  <si>
    <t>차입금
원리금
상환</t>
  </si>
  <si>
    <r>
      <t xml:space="preserve">융자금
회수
</t>
    </r>
    <r>
      <rPr>
        <b/>
        <sz val="9"/>
        <rFont val="HY견명조"/>
        <family val="1"/>
      </rPr>
      <t>(이자포함)</t>
    </r>
  </si>
  <si>
    <t>고유목적
사 업 비</t>
  </si>
  <si>
    <t>2009년도말
현재액</t>
  </si>
  <si>
    <t>2011년도말
현재액(B)</t>
  </si>
  <si>
    <t xml:space="preserve">    가. 기금설치 개요</t>
  </si>
  <si>
    <t>도 시 개 발 과</t>
  </si>
  <si>
    <t>(1) 설치근거 : 옥외광고물 등 관리법 제6조의2, 부산광역시 사하구 옥외광고물 정비기금 조례</t>
  </si>
  <si>
    <t>(2) 설치목적 : 옥외광고물등의 경관개선,  간판디자인 및 제작설치 가이드라인 개발사업</t>
  </si>
  <si>
    <t>(3) 설치년도 : 2009년(조례 제정일 2008.6.18)</t>
  </si>
  <si>
    <t>(1) 기금사업의 목표 : 옥외광고물 등의 정비를 통하여 아름답고 쾌적한 생활환경 조성</t>
  </si>
  <si>
    <t>(4) 지원대상 : 광고물등의 경관개선, 시범거리조성, 간판디자인 개발등에 관련된 사업</t>
  </si>
  <si>
    <t>부산 은행</t>
  </si>
  <si>
    <t>(단위 :  천원)</t>
  </si>
  <si>
    <t>(3) 지원기준 : 부산광역시 사하구 옥외광고정비기금 조례에 의함</t>
  </si>
  <si>
    <t>(2) 재원조성 : 옥외광고사업 수익금 중 구로 배분되는 수익금,수수료,과태료,이행강제금,전입급,보조금</t>
  </si>
  <si>
    <t xml:space="preserve"> ·고유목적사업비</t>
  </si>
  <si>
    <t xml:space="preserve"> ·융   자   금</t>
  </si>
  <si>
    <t xml:space="preserve"> ·인력운영비</t>
  </si>
  <si>
    <t xml:space="preserve"> ·기 본 경 비</t>
  </si>
  <si>
    <t xml:space="preserve"> ·예   탁   금</t>
  </si>
  <si>
    <t xml:space="preserve"> ·예   치   금</t>
  </si>
  <si>
    <t xml:space="preserve"> ·차입원리금상환</t>
  </si>
  <si>
    <t xml:space="preserve"> ·예수금원리금상환</t>
  </si>
  <si>
    <t>·기 타 지 출</t>
  </si>
  <si>
    <t xml:space="preserve"> ·융자금회수
    (이자 포함)</t>
  </si>
  <si>
    <t>광고물 질서확립</t>
  </si>
  <si>
    <t>광고물 관리</t>
  </si>
  <si>
    <t>옥외광고물 관리</t>
  </si>
  <si>
    <t>401 시설비 및 부대비</t>
  </si>
  <si>
    <t xml:space="preserve">  01 시설비</t>
  </si>
  <si>
    <t>405 자산취득비</t>
  </si>
  <si>
    <t xml:space="preserve">  07 자산 및 물품취득비</t>
  </si>
  <si>
    <t>재무활동(도시개발과)</t>
  </si>
  <si>
    <t>보전지출(옥외광고정비기금)</t>
  </si>
  <si>
    <t>01 예치금</t>
  </si>
  <si>
    <t>여유자금 예치</t>
  </si>
  <si>
    <t>○ 예치금 회수              50,391,000원</t>
  </si>
  <si>
    <t>224 전입금</t>
  </si>
  <si>
    <t>224-03
기타회계전입금</t>
  </si>
  <si>
    <t>500 보조금</t>
  </si>
  <si>
    <t>520 시도비보조금등</t>
  </si>
  <si>
    <t>521 시도비보조금등</t>
  </si>
  <si>
    <t>521-01
시도비보조금등</t>
  </si>
  <si>
    <t>지역및도시</t>
  </si>
  <si>
    <t>○ 현수막 지정게시대 현판 교체          321,500원*14개</t>
  </si>
  <si>
    <t>○ U-옥외광고물 통합관리시스템 구축
                                                 44,000,000원*1식</t>
  </si>
  <si>
    <t>시비</t>
  </si>
  <si>
    <t>구비</t>
  </si>
  <si>
    <t>○간판거리 시범조성사업                    200,000,000원</t>
  </si>
  <si>
    <t>○ 간판거리 시범조성사업
                                   100,000,000원</t>
  </si>
  <si>
    <t xml:space="preserve">    ○ 광고문화 정착을 위한 간판시범거리 조성사업 추진</t>
  </si>
  <si>
    <t>○ 예치금 이자수입 
                       233,391,000원 * 2.5%</t>
  </si>
  <si>
    <t xml:space="preserve">○예치금                                             39,225,000원   </t>
  </si>
  <si>
    <t>조직</t>
  </si>
  <si>
    <t>도시개발과</t>
  </si>
  <si>
    <t>○ 일반회계전입금(수수료, 과태료,
     이행강제금)                83,000,000원</t>
  </si>
  <si>
    <t>옥외광고정비기금 운용계획</t>
  </si>
  <si>
    <t xml:space="preserve">  나. 수입계획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</si>
</sst>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\-#,##0"/>
    <numFmt numFmtId="178" formatCode="#,##0;&quot;△&quot;#,##0"/>
    <numFmt numFmtId="179" formatCode="#,##0;&quot;△&quot;#,##0;"/>
    <numFmt numFmtId="180" formatCode="_-* #,##0.00\ &quot;DM&quot;_-;\-* #,##0.00\ &quot;DM&quot;_-;_-* &quot;-&quot;??\ &quot;DM&quot;_-;_-@_-"/>
    <numFmt numFmtId="181" formatCode="&quot;₩&quot;#,##0.00;[Red]&quot;₩&quot;&quot;₩&quot;&quot;₩&quot;&quot;₩&quot;&quot;₩&quot;&quot;₩&quot;\-#,##0.00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##,#0_;&quot;△&quot;#,##0"/>
    <numFmt numFmtId="189" formatCode="#,##0;&quot;△&quot;0,###"/>
    <numFmt numFmtId="190" formatCode="#,##0_ ;&quot;△&quot;0,###"/>
    <numFmt numFmtId="191" formatCode="##,#0_;&quot;△&quot;0,###\ "/>
    <numFmt numFmtId="192" formatCode="#,##0_);[Red]\(#,##0\)"/>
    <numFmt numFmtId="193" formatCode="#,##0_);\(#,##0\)"/>
    <numFmt numFmtId="194" formatCode="&quot;₩&quot;#,##0.00;&quot;△&quot;#,##0.00"/>
    <numFmt numFmtId="195" formatCode="&quot;₩&quot;#,##0.00;&quot;△&quot;#,##0"/>
    <numFmt numFmtId="196" formatCode="_-&quot;₩&quot;* #,##0_-;&quot;△&quot;* #,##0_-;_-&quot;₩&quot;* &quot;-&quot;_-;_-@_-"/>
  </numFmts>
  <fonts count="6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HY견명조"/>
      <family val="1"/>
    </font>
    <font>
      <sz val="11"/>
      <name val="HY견명조"/>
      <family val="1"/>
    </font>
    <font>
      <b/>
      <sz val="17"/>
      <name val="HY견명조"/>
      <family val="1"/>
    </font>
    <font>
      <b/>
      <sz val="15"/>
      <name val="HY견명조"/>
      <family val="1"/>
    </font>
    <font>
      <sz val="13"/>
      <name val="HY견명조"/>
      <family val="1"/>
    </font>
    <font>
      <sz val="12"/>
      <name val="HY견명조"/>
      <family val="1"/>
    </font>
    <font>
      <b/>
      <sz val="13"/>
      <name val="HY견명조"/>
      <family val="1"/>
    </font>
    <font>
      <b/>
      <sz val="12"/>
      <name val="HY견명조"/>
      <family val="1"/>
    </font>
    <font>
      <b/>
      <sz val="16"/>
      <name val="HY견명조"/>
      <family val="1"/>
    </font>
    <font>
      <b/>
      <sz val="18"/>
      <name val="HY견명조"/>
      <family val="1"/>
    </font>
    <font>
      <sz val="15"/>
      <name val="HY견명조"/>
      <family val="1"/>
    </font>
    <font>
      <sz val="14"/>
      <name val="바탕체"/>
      <family val="1"/>
    </font>
    <font>
      <sz val="14"/>
      <name val="HY헤드라인M"/>
      <family val="1"/>
    </font>
    <font>
      <sz val="36"/>
      <name val="HY견명조"/>
      <family val="1"/>
    </font>
    <font>
      <b/>
      <sz val="28"/>
      <name val="HY견명조"/>
      <family val="1"/>
    </font>
    <font>
      <sz val="10"/>
      <name val="굴림"/>
      <family val="3"/>
    </font>
    <font>
      <sz val="24"/>
      <name val="HY견명조"/>
      <family val="1"/>
    </font>
    <font>
      <b/>
      <sz val="9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18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10" applyNumberFormat="0" applyAlignment="0" applyProtection="0"/>
    <xf numFmtId="0" fontId="7" fillId="0" borderId="11">
      <alignment horizontal="left" vertical="center"/>
      <protection/>
    </xf>
    <xf numFmtId="0" fontId="5" fillId="0" borderId="0">
      <alignment/>
      <protection/>
    </xf>
  </cellStyleXfs>
  <cellXfs count="240">
    <xf numFmtId="0" fontId="0" fillId="0" borderId="0" xfId="0" applyAlignment="1">
      <alignment/>
    </xf>
    <xf numFmtId="0" fontId="8" fillId="33" borderId="0" xfId="66" applyFont="1" applyFill="1">
      <alignment/>
      <protection/>
    </xf>
    <xf numFmtId="0" fontId="5" fillId="0" borderId="0" xfId="66">
      <alignment/>
      <protection/>
    </xf>
    <xf numFmtId="0" fontId="5" fillId="33" borderId="0" xfId="66" applyFill="1">
      <alignment/>
      <protection/>
    </xf>
    <xf numFmtId="0" fontId="5" fillId="34" borderId="12" xfId="66" applyFill="1" applyBorder="1">
      <alignment/>
      <protection/>
    </xf>
    <xf numFmtId="0" fontId="5" fillId="35" borderId="13" xfId="66" applyFill="1" applyBorder="1">
      <alignment/>
      <protection/>
    </xf>
    <xf numFmtId="0" fontId="9" fillId="36" borderId="14" xfId="66" applyFont="1" applyFill="1" applyBorder="1" applyAlignment="1">
      <alignment horizontal="center"/>
      <protection/>
    </xf>
    <xf numFmtId="0" fontId="10" fillId="37" borderId="15" xfId="66" applyFont="1" applyFill="1" applyBorder="1" applyAlignment="1">
      <alignment horizontal="center"/>
      <protection/>
    </xf>
    <xf numFmtId="0" fontId="9" fillId="36" borderId="15" xfId="66" applyFont="1" applyFill="1" applyBorder="1" applyAlignment="1">
      <alignment horizontal="center"/>
      <protection/>
    </xf>
    <xf numFmtId="0" fontId="9" fillId="36" borderId="16" xfId="66" applyFont="1" applyFill="1" applyBorder="1" applyAlignment="1">
      <alignment horizontal="center"/>
      <protection/>
    </xf>
    <xf numFmtId="0" fontId="5" fillId="35" borderId="17" xfId="66" applyFill="1" applyBorder="1">
      <alignment/>
      <protection/>
    </xf>
    <xf numFmtId="0" fontId="5" fillId="34" borderId="18" xfId="66" applyFill="1" applyBorder="1">
      <alignment/>
      <protection/>
    </xf>
    <xf numFmtId="0" fontId="5" fillId="35" borderId="18" xfId="66" applyFill="1" applyBorder="1">
      <alignment/>
      <protection/>
    </xf>
    <xf numFmtId="0" fontId="5" fillId="34" borderId="19" xfId="66" applyFill="1" applyBorder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20" xfId="0" applyFont="1" applyBorder="1" applyAlignment="1">
      <alignment/>
    </xf>
    <xf numFmtId="0" fontId="16" fillId="0" borderId="20" xfId="0" applyFont="1" applyBorder="1" applyAlignment="1">
      <alignment horizontal="center" vertical="center"/>
    </xf>
    <xf numFmtId="178" fontId="16" fillId="0" borderId="20" xfId="49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178" fontId="15" fillId="0" borderId="18" xfId="49" applyNumberFormat="1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21" xfId="0" applyFont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right" vertical="center" shrinkToFit="1"/>
    </xf>
    <xf numFmtId="178" fontId="15" fillId="0" borderId="22" xfId="0" applyNumberFormat="1" applyFont="1" applyFill="1" applyBorder="1" applyAlignment="1">
      <alignment horizontal="right" vertical="center" shrinkToFit="1"/>
    </xf>
    <xf numFmtId="0" fontId="15" fillId="0" borderId="0" xfId="0" applyFont="1" applyBorder="1" applyAlignment="1">
      <alignment/>
    </xf>
    <xf numFmtId="3" fontId="15" fillId="0" borderId="19" xfId="0" applyNumberFormat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3" fontId="15" fillId="0" borderId="20" xfId="0" applyNumberFormat="1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178" fontId="15" fillId="0" borderId="26" xfId="0" applyNumberFormat="1" applyFont="1" applyFill="1" applyBorder="1" applyAlignment="1">
      <alignment horizontal="right" vertical="center" shrinkToFit="1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vertical="center"/>
      <protection/>
    </xf>
    <xf numFmtId="0" fontId="15" fillId="0" borderId="13" xfId="0" applyFont="1" applyFill="1" applyBorder="1" applyAlignment="1">
      <alignment vertical="center"/>
    </xf>
    <xf numFmtId="0" fontId="16" fillId="0" borderId="23" xfId="0" applyFont="1" applyBorder="1" applyAlignment="1">
      <alignment horizontal="left" vertical="center" shrinkToFit="1"/>
    </xf>
    <xf numFmtId="0" fontId="16" fillId="0" borderId="24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3" fontId="16" fillId="0" borderId="20" xfId="0" applyNumberFormat="1" applyFont="1" applyFill="1" applyBorder="1" applyAlignment="1">
      <alignment horizontal="right" vertical="center" shrinkToFit="1"/>
    </xf>
    <xf numFmtId="178" fontId="16" fillId="0" borderId="22" xfId="0" applyNumberFormat="1" applyFont="1" applyFill="1" applyBorder="1" applyAlignment="1">
      <alignment horizontal="right" vertical="center" shrinkToFit="1"/>
    </xf>
    <xf numFmtId="0" fontId="15" fillId="0" borderId="25" xfId="0" applyFont="1" applyBorder="1" applyAlignment="1">
      <alignment horizontal="center" vertical="center" wrapText="1"/>
    </xf>
    <xf numFmtId="178" fontId="15" fillId="0" borderId="27" xfId="49" applyNumberFormat="1" applyFont="1" applyFill="1" applyBorder="1" applyAlignment="1">
      <alignment horizontal="right" vertical="center" shrinkToFit="1"/>
    </xf>
    <xf numFmtId="3" fontId="15" fillId="0" borderId="21" xfId="0" applyNumberFormat="1" applyFont="1" applyBorder="1" applyAlignment="1">
      <alignment horizontal="left" vertical="center" shrinkToFit="1"/>
    </xf>
    <xf numFmtId="3" fontId="15" fillId="0" borderId="28" xfId="0" applyNumberFormat="1" applyFont="1" applyBorder="1" applyAlignment="1">
      <alignment horizontal="left" vertical="center" shrinkToFit="1"/>
    </xf>
    <xf numFmtId="178" fontId="15" fillId="0" borderId="19" xfId="49" applyNumberFormat="1" applyFont="1" applyFill="1" applyBorder="1" applyAlignment="1">
      <alignment horizontal="right" vertical="center" shrinkToFit="1"/>
    </xf>
    <xf numFmtId="178" fontId="15" fillId="0" borderId="26" xfId="49" applyNumberFormat="1" applyFont="1" applyFill="1" applyBorder="1" applyAlignment="1">
      <alignment horizontal="right" vertical="center" shrinkToFit="1"/>
    </xf>
    <xf numFmtId="3" fontId="17" fillId="0" borderId="25" xfId="0" applyNumberFormat="1" applyFont="1" applyBorder="1" applyAlignment="1">
      <alignment horizontal="center" vertical="center" shrinkToFit="1"/>
    </xf>
    <xf numFmtId="41" fontId="15" fillId="0" borderId="17" xfId="49" applyFont="1" applyFill="1" applyBorder="1" applyAlignment="1">
      <alignment horizontal="right" vertical="center" shrinkToFit="1"/>
    </xf>
    <xf numFmtId="178" fontId="15" fillId="0" borderId="13" xfId="49" applyNumberFormat="1" applyFont="1" applyFill="1" applyBorder="1" applyAlignment="1">
      <alignment horizontal="right" vertical="center" shrinkToFit="1"/>
    </xf>
    <xf numFmtId="41" fontId="17" fillId="0" borderId="17" xfId="49" applyFont="1" applyFill="1" applyBorder="1" applyAlignment="1">
      <alignment horizontal="center" vertical="center" shrinkToFit="1"/>
    </xf>
    <xf numFmtId="178" fontId="15" fillId="0" borderId="29" xfId="49" applyNumberFormat="1" applyFont="1" applyFill="1" applyBorder="1" applyAlignment="1">
      <alignment horizontal="right" vertical="center" shrinkToFit="1"/>
    </xf>
    <xf numFmtId="176" fontId="17" fillId="34" borderId="30" xfId="0" applyNumberFormat="1" applyFont="1" applyFill="1" applyBorder="1" applyAlignment="1">
      <alignment horizontal="center" vertical="center" shrinkToFit="1"/>
    </xf>
    <xf numFmtId="176" fontId="17" fillId="34" borderId="31" xfId="0" applyNumberFormat="1" applyFont="1" applyFill="1" applyBorder="1" applyAlignment="1">
      <alignment horizontal="center" vertical="center" wrapText="1" shrinkToFit="1"/>
    </xf>
    <xf numFmtId="176" fontId="17" fillId="34" borderId="31" xfId="0" applyNumberFormat="1" applyFont="1" applyFill="1" applyBorder="1" applyAlignment="1">
      <alignment horizontal="center" vertical="center" shrinkToFit="1"/>
    </xf>
    <xf numFmtId="176" fontId="17" fillId="34" borderId="32" xfId="0" applyNumberFormat="1" applyFont="1" applyFill="1" applyBorder="1" applyAlignment="1">
      <alignment horizontal="center" vertical="center" wrapText="1" shrinkToFit="1"/>
    </xf>
    <xf numFmtId="0" fontId="15" fillId="0" borderId="33" xfId="0" applyFont="1" applyBorder="1" applyAlignment="1">
      <alignment horizontal="center" vertical="center" wrapText="1"/>
    </xf>
    <xf numFmtId="3" fontId="16" fillId="0" borderId="34" xfId="0" applyNumberFormat="1" applyFont="1" applyFill="1" applyBorder="1" applyAlignment="1">
      <alignment horizontal="right" vertical="center" shrinkToFit="1"/>
    </xf>
    <xf numFmtId="178" fontId="16" fillId="0" borderId="35" xfId="0" applyNumberFormat="1" applyFont="1" applyFill="1" applyBorder="1" applyAlignment="1">
      <alignment horizontal="right" vertical="center" shrinkToFit="1"/>
    </xf>
    <xf numFmtId="3" fontId="15" fillId="0" borderId="17" xfId="0" applyNumberFormat="1" applyFont="1" applyFill="1" applyBorder="1" applyAlignment="1">
      <alignment horizontal="right" vertical="center" shrinkToFit="1"/>
    </xf>
    <xf numFmtId="178" fontId="15" fillId="0" borderId="36" xfId="0" applyNumberFormat="1" applyFont="1" applyFill="1" applyBorder="1" applyAlignment="1">
      <alignment horizontal="right" vertical="center" shrinkToFit="1"/>
    </xf>
    <xf numFmtId="0" fontId="17" fillId="34" borderId="31" xfId="0" applyFont="1" applyFill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left" vertical="center" wrapText="1" shrinkToFit="1"/>
    </xf>
    <xf numFmtId="41" fontId="15" fillId="0" borderId="22" xfId="49" applyFont="1" applyFill="1" applyBorder="1" applyAlignment="1">
      <alignment vertical="center" wrapText="1"/>
    </xf>
    <xf numFmtId="49" fontId="15" fillId="0" borderId="22" xfId="49" applyNumberFormat="1" applyFont="1" applyFill="1" applyBorder="1" applyAlignment="1">
      <alignment horizontal="right" vertical="center" wrapText="1"/>
    </xf>
    <xf numFmtId="41" fontId="15" fillId="0" borderId="36" xfId="49" applyFont="1" applyFill="1" applyBorder="1" applyAlignment="1">
      <alignment vertical="center" wrapText="1"/>
    </xf>
    <xf numFmtId="0" fontId="17" fillId="34" borderId="30" xfId="0" applyFont="1" applyFill="1" applyBorder="1" applyAlignment="1">
      <alignment horizontal="center" vertical="center"/>
    </xf>
    <xf numFmtId="0" fontId="17" fillId="34" borderId="31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vertical="center" wrapText="1"/>
    </xf>
    <xf numFmtId="41" fontId="15" fillId="0" borderId="35" xfId="49" applyFont="1" applyFill="1" applyBorder="1" applyAlignment="1">
      <alignment vertical="center" wrapText="1"/>
    </xf>
    <xf numFmtId="3" fontId="16" fillId="0" borderId="38" xfId="0" applyNumberFormat="1" applyFont="1" applyFill="1" applyBorder="1" applyAlignment="1">
      <alignment horizontal="right" vertical="center" shrinkToFit="1"/>
    </xf>
    <xf numFmtId="3" fontId="16" fillId="38" borderId="38" xfId="0" applyNumberFormat="1" applyFont="1" applyFill="1" applyBorder="1" applyAlignment="1">
      <alignment horizontal="right" vertical="center" shrinkToFit="1"/>
    </xf>
    <xf numFmtId="0" fontId="15" fillId="0" borderId="39" xfId="0" applyFont="1" applyBorder="1" applyAlignment="1">
      <alignment horizontal="center" vertical="center" wrapText="1"/>
    </xf>
    <xf numFmtId="3" fontId="16" fillId="0" borderId="40" xfId="0" applyNumberFormat="1" applyFont="1" applyFill="1" applyBorder="1" applyAlignment="1">
      <alignment horizontal="right" vertical="center" shrinkToFit="1"/>
    </xf>
    <xf numFmtId="178" fontId="16" fillId="0" borderId="41" xfId="0" applyNumberFormat="1" applyFont="1" applyFill="1" applyBorder="1" applyAlignment="1">
      <alignment horizontal="right" vertical="center" shrinkToFit="1"/>
    </xf>
    <xf numFmtId="0" fontId="15" fillId="0" borderId="30" xfId="0" applyFont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right" vertical="center" shrinkToFit="1"/>
    </xf>
    <xf numFmtId="178" fontId="16" fillId="0" borderId="32" xfId="0" applyNumberFormat="1" applyFont="1" applyFill="1" applyBorder="1" applyAlignment="1">
      <alignment horizontal="right" vertical="center" shrinkToFit="1"/>
    </xf>
    <xf numFmtId="0" fontId="16" fillId="0" borderId="38" xfId="0" applyFont="1" applyBorder="1" applyAlignment="1">
      <alignment vertical="center" wrapText="1" shrinkToFit="1"/>
    </xf>
    <xf numFmtId="0" fontId="16" fillId="0" borderId="37" xfId="0" applyFont="1" applyBorder="1" applyAlignment="1">
      <alignment vertical="center" shrinkToFit="1"/>
    </xf>
    <xf numFmtId="0" fontId="16" fillId="0" borderId="42" xfId="0" applyFont="1" applyBorder="1" applyAlignment="1">
      <alignment vertical="center" shrinkToFit="1"/>
    </xf>
    <xf numFmtId="178" fontId="16" fillId="0" borderId="27" xfId="0" applyNumberFormat="1" applyFont="1" applyFill="1" applyBorder="1" applyAlignment="1">
      <alignment horizontal="right" vertical="center" shrinkToFit="1"/>
    </xf>
    <xf numFmtId="3" fontId="18" fillId="0" borderId="43" xfId="0" applyNumberFormat="1" applyFont="1" applyFill="1" applyBorder="1" applyAlignment="1">
      <alignment horizontal="right" vertical="center" shrinkToFit="1"/>
    </xf>
    <xf numFmtId="178" fontId="18" fillId="0" borderId="35" xfId="0" applyNumberFormat="1" applyFont="1" applyFill="1" applyBorder="1" applyAlignment="1">
      <alignment horizontal="right" vertical="center" shrinkToFit="1"/>
    </xf>
    <xf numFmtId="3" fontId="16" fillId="0" borderId="44" xfId="0" applyNumberFormat="1" applyFont="1" applyFill="1" applyBorder="1" applyAlignment="1">
      <alignment horizontal="right" vertical="center" shrinkToFit="1"/>
    </xf>
    <xf numFmtId="178" fontId="16" fillId="0" borderId="36" xfId="0" applyNumberFormat="1" applyFont="1" applyFill="1" applyBorder="1" applyAlignment="1">
      <alignment horizontal="right" vertical="center" shrinkToFit="1"/>
    </xf>
    <xf numFmtId="0" fontId="18" fillId="34" borderId="45" xfId="0" applyFont="1" applyFill="1" applyBorder="1" applyAlignment="1">
      <alignment horizontal="center" vertical="center" wrapText="1" shrinkToFit="1"/>
    </xf>
    <xf numFmtId="0" fontId="18" fillId="34" borderId="46" xfId="0" applyFont="1" applyFill="1" applyBorder="1" applyAlignment="1">
      <alignment horizontal="center" vertical="center" wrapText="1" shrinkToFit="1"/>
    </xf>
    <xf numFmtId="0" fontId="18" fillId="34" borderId="47" xfId="0" applyFont="1" applyFill="1" applyBorder="1" applyAlignment="1">
      <alignment vertical="center" wrapText="1" shrinkToFit="1"/>
    </xf>
    <xf numFmtId="0" fontId="18" fillId="34" borderId="47" xfId="0" applyFont="1" applyFill="1" applyBorder="1" applyAlignment="1">
      <alignment horizontal="center" vertical="center" wrapText="1" shrinkToFit="1"/>
    </xf>
    <xf numFmtId="0" fontId="18" fillId="34" borderId="48" xfId="0" applyFont="1" applyFill="1" applyBorder="1" applyAlignment="1">
      <alignment horizontal="center" vertical="center" wrapText="1" shrinkToFit="1"/>
    </xf>
    <xf numFmtId="178" fontId="15" fillId="0" borderId="34" xfId="49" applyNumberFormat="1" applyFont="1" applyFill="1" applyBorder="1" applyAlignment="1">
      <alignment vertical="center" wrapText="1"/>
    </xf>
    <xf numFmtId="0" fontId="15" fillId="0" borderId="38" xfId="0" applyFont="1" applyFill="1" applyBorder="1" applyAlignment="1">
      <alignment vertical="center" wrapText="1"/>
    </xf>
    <xf numFmtId="0" fontId="16" fillId="0" borderId="38" xfId="0" applyFont="1" applyBorder="1" applyAlignment="1">
      <alignment vertical="center" shrinkToFit="1"/>
    </xf>
    <xf numFmtId="0" fontId="16" fillId="0" borderId="11" xfId="0" applyFont="1" applyBorder="1" applyAlignment="1">
      <alignment vertical="center" shrinkToFit="1"/>
    </xf>
    <xf numFmtId="0" fontId="16" fillId="0" borderId="44" xfId="0" applyFont="1" applyBorder="1" applyAlignment="1">
      <alignment vertical="center" shrinkToFit="1"/>
    </xf>
    <xf numFmtId="0" fontId="16" fillId="0" borderId="49" xfId="0" applyFont="1" applyBorder="1" applyAlignment="1">
      <alignment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3" fontId="16" fillId="0" borderId="52" xfId="0" applyNumberFormat="1" applyFont="1" applyFill="1" applyBorder="1" applyAlignment="1">
      <alignment horizontal="right" vertical="center" shrinkToFit="1"/>
    </xf>
    <xf numFmtId="178" fontId="16" fillId="0" borderId="26" xfId="0" applyNumberFormat="1" applyFont="1" applyFill="1" applyBorder="1" applyAlignment="1">
      <alignment horizontal="right" vertical="center" shrinkToFit="1"/>
    </xf>
    <xf numFmtId="178" fontId="15" fillId="0" borderId="17" xfId="0" applyNumberFormat="1" applyFont="1" applyFill="1" applyBorder="1" applyAlignment="1">
      <alignment horizontal="right" vertical="center" shrinkToFit="1"/>
    </xf>
    <xf numFmtId="178" fontId="15" fillId="0" borderId="20" xfId="0" applyNumberFormat="1" applyFont="1" applyFill="1" applyBorder="1" applyAlignment="1">
      <alignment horizontal="right" vertical="center" shrinkToFit="1"/>
    </xf>
    <xf numFmtId="3" fontId="16" fillId="0" borderId="37" xfId="0" applyNumberFormat="1" applyFont="1" applyFill="1" applyBorder="1" applyAlignment="1">
      <alignment horizontal="right" vertical="center" shrinkToFit="1"/>
    </xf>
    <xf numFmtId="41" fontId="15" fillId="0" borderId="27" xfId="49" applyFont="1" applyFill="1" applyBorder="1" applyAlignment="1">
      <alignment vertical="center" wrapText="1"/>
    </xf>
    <xf numFmtId="41" fontId="15" fillId="0" borderId="20" xfId="49" applyFont="1" applyFill="1" applyBorder="1" applyAlignment="1">
      <alignment horizontal="right" vertical="center" shrinkToFit="1"/>
    </xf>
    <xf numFmtId="3" fontId="15" fillId="0" borderId="20" xfId="0" applyNumberFormat="1" applyFont="1" applyFill="1" applyBorder="1" applyAlignment="1">
      <alignment horizontal="left" vertical="center" shrinkToFit="1"/>
    </xf>
    <xf numFmtId="3" fontId="15" fillId="0" borderId="20" xfId="0" applyNumberFormat="1" applyFont="1" applyFill="1" applyBorder="1" applyAlignment="1">
      <alignment vertical="center" shrinkToFit="1"/>
    </xf>
    <xf numFmtId="41" fontId="15" fillId="0" borderId="20" xfId="49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vertical="center" shrinkToFit="1"/>
    </xf>
    <xf numFmtId="0" fontId="12" fillId="0" borderId="19" xfId="49" applyNumberFormat="1" applyFont="1" applyFill="1" applyBorder="1" applyAlignment="1">
      <alignment horizontal="right" vertical="center" shrinkToFit="1"/>
    </xf>
    <xf numFmtId="3" fontId="15" fillId="0" borderId="19" xfId="0" applyNumberFormat="1" applyFont="1" applyFill="1" applyBorder="1" applyAlignment="1">
      <alignment horizontal="left" vertical="center" shrinkToFit="1"/>
    </xf>
    <xf numFmtId="41" fontId="15" fillId="0" borderId="19" xfId="49" applyFont="1" applyFill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53" xfId="0" applyFont="1" applyBorder="1" applyAlignment="1">
      <alignment vertical="center" shrinkToFit="1"/>
    </xf>
    <xf numFmtId="3" fontId="16" fillId="0" borderId="54" xfId="0" applyNumberFormat="1" applyFont="1" applyFill="1" applyBorder="1" applyAlignment="1">
      <alignment horizontal="right" vertical="center" shrinkToFit="1"/>
    </xf>
    <xf numFmtId="3" fontId="18" fillId="0" borderId="55" xfId="0" applyNumberFormat="1" applyFont="1" applyFill="1" applyBorder="1" applyAlignment="1">
      <alignment horizontal="right" vertical="center" shrinkToFit="1"/>
    </xf>
    <xf numFmtId="3" fontId="16" fillId="0" borderId="53" xfId="0" applyNumberFormat="1" applyFont="1" applyFill="1" applyBorder="1" applyAlignment="1">
      <alignment horizontal="right" vertical="center" shrinkToFit="1"/>
    </xf>
    <xf numFmtId="3" fontId="16" fillId="0" borderId="56" xfId="0" applyNumberFormat="1" applyFont="1" applyFill="1" applyBorder="1" applyAlignment="1">
      <alignment horizontal="right" vertical="center" shrinkToFit="1"/>
    </xf>
    <xf numFmtId="3" fontId="16" fillId="0" borderId="57" xfId="0" applyNumberFormat="1" applyFont="1" applyFill="1" applyBorder="1" applyAlignment="1">
      <alignment horizontal="right" vertical="center" shrinkToFit="1"/>
    </xf>
    <xf numFmtId="3" fontId="16" fillId="38" borderId="54" xfId="0" applyNumberFormat="1" applyFont="1" applyFill="1" applyBorder="1" applyAlignment="1">
      <alignment horizontal="right" vertical="center" shrinkToFit="1"/>
    </xf>
    <xf numFmtId="3" fontId="16" fillId="0" borderId="58" xfId="0" applyNumberFormat="1" applyFont="1" applyFill="1" applyBorder="1" applyAlignment="1">
      <alignment horizontal="right" vertical="center" shrinkToFit="1"/>
    </xf>
    <xf numFmtId="3" fontId="16" fillId="0" borderId="59" xfId="0" applyNumberFormat="1" applyFont="1" applyFill="1" applyBorder="1" applyAlignment="1">
      <alignment horizontal="right" vertical="center" shrinkToFit="1"/>
    </xf>
    <xf numFmtId="3" fontId="16" fillId="0" borderId="60" xfId="0" applyNumberFormat="1" applyFont="1" applyFill="1" applyBorder="1" applyAlignment="1">
      <alignment horizontal="right" vertical="center" shrinkToFit="1"/>
    </xf>
    <xf numFmtId="178" fontId="16" fillId="0" borderId="29" xfId="0" applyNumberFormat="1" applyFont="1" applyFill="1" applyBorder="1" applyAlignment="1">
      <alignment horizontal="right" vertical="center" shrinkToFit="1"/>
    </xf>
    <xf numFmtId="3" fontId="16" fillId="0" borderId="61" xfId="0" applyNumberFormat="1" applyFont="1" applyFill="1" applyBorder="1" applyAlignment="1">
      <alignment horizontal="right" vertical="center" shrinkToFit="1"/>
    </xf>
    <xf numFmtId="3" fontId="15" fillId="0" borderId="17" xfId="49" applyNumberFormat="1" applyFont="1" applyFill="1" applyBorder="1" applyAlignment="1">
      <alignment vertical="center" wrapText="1"/>
    </xf>
    <xf numFmtId="3" fontId="15" fillId="0" borderId="20" xfId="49" applyNumberFormat="1" applyFont="1" applyFill="1" applyBorder="1" applyAlignment="1">
      <alignment vertical="center" wrapText="1"/>
    </xf>
    <xf numFmtId="3" fontId="15" fillId="0" borderId="20" xfId="49" applyNumberFormat="1" applyFont="1" applyFill="1" applyBorder="1" applyAlignment="1">
      <alignment horizontal="right" vertical="center" wrapText="1"/>
    </xf>
    <xf numFmtId="178" fontId="15" fillId="0" borderId="13" xfId="0" applyNumberFormat="1" applyFont="1" applyFill="1" applyBorder="1" applyAlignment="1">
      <alignment vertical="center" shrinkToFit="1"/>
    </xf>
    <xf numFmtId="178" fontId="15" fillId="0" borderId="18" xfId="0" applyNumberFormat="1" applyFont="1" applyFill="1" applyBorder="1" applyAlignment="1">
      <alignment vertical="center" shrinkToFit="1"/>
    </xf>
    <xf numFmtId="178" fontId="15" fillId="0" borderId="20" xfId="0" applyNumberFormat="1" applyFont="1" applyFill="1" applyBorder="1" applyAlignment="1">
      <alignment vertical="center" shrinkToFit="1"/>
    </xf>
    <xf numFmtId="3" fontId="15" fillId="0" borderId="18" xfId="49" applyNumberFormat="1" applyFont="1" applyFill="1" applyBorder="1" applyAlignment="1">
      <alignment vertical="center" wrapText="1"/>
    </xf>
    <xf numFmtId="3" fontId="15" fillId="0" borderId="34" xfId="49" applyNumberFormat="1" applyFont="1" applyFill="1" applyBorder="1" applyAlignment="1">
      <alignment vertical="center" wrapText="1"/>
    </xf>
    <xf numFmtId="41" fontId="15" fillId="0" borderId="19" xfId="49" applyFont="1" applyFill="1" applyBorder="1" applyAlignment="1">
      <alignment horizontal="center" vertical="center" shrinkToFit="1"/>
    </xf>
    <xf numFmtId="0" fontId="15" fillId="0" borderId="50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3" fontId="15" fillId="0" borderId="19" xfId="49" applyNumberFormat="1" applyFont="1" applyFill="1" applyBorder="1" applyAlignment="1">
      <alignment horizontal="right" vertical="center" wrapText="1"/>
    </xf>
    <xf numFmtId="3" fontId="15" fillId="0" borderId="19" xfId="49" applyNumberFormat="1" applyFont="1" applyFill="1" applyBorder="1" applyAlignment="1">
      <alignment vertical="center" wrapText="1"/>
    </xf>
    <xf numFmtId="178" fontId="15" fillId="0" borderId="19" xfId="0" applyNumberFormat="1" applyFont="1" applyFill="1" applyBorder="1" applyAlignment="1">
      <alignment vertical="center" shrinkToFit="1"/>
    </xf>
    <xf numFmtId="3" fontId="15" fillId="0" borderId="18" xfId="49" applyNumberFormat="1" applyFont="1" applyFill="1" applyBorder="1" applyAlignment="1">
      <alignment horizontal="right" vertical="center" wrapText="1"/>
    </xf>
    <xf numFmtId="49" fontId="15" fillId="0" borderId="26" xfId="49" applyNumberFormat="1" applyFont="1" applyFill="1" applyBorder="1" applyAlignment="1">
      <alignment horizontal="right" vertical="center" wrapText="1"/>
    </xf>
    <xf numFmtId="0" fontId="17" fillId="34" borderId="62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0" borderId="3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176" fontId="17" fillId="34" borderId="63" xfId="0" applyNumberFormat="1" applyFont="1" applyFill="1" applyBorder="1" applyAlignment="1">
      <alignment horizontal="center" vertical="center" shrinkToFit="1"/>
    </xf>
    <xf numFmtId="176" fontId="17" fillId="34" borderId="64" xfId="0" applyNumberFormat="1" applyFont="1" applyFill="1" applyBorder="1" applyAlignment="1">
      <alignment horizontal="center" vertical="center" shrinkToFit="1"/>
    </xf>
    <xf numFmtId="176" fontId="17" fillId="34" borderId="65" xfId="0" applyNumberFormat="1" applyFont="1" applyFill="1" applyBorder="1" applyAlignment="1">
      <alignment horizontal="center" vertical="center" shrinkToFit="1"/>
    </xf>
    <xf numFmtId="176" fontId="17" fillId="34" borderId="66" xfId="0" applyNumberFormat="1" applyFont="1" applyFill="1" applyBorder="1" applyAlignment="1">
      <alignment horizontal="center" vertical="center" shrinkToFit="1"/>
    </xf>
    <xf numFmtId="0" fontId="17" fillId="34" borderId="67" xfId="0" applyFont="1" applyFill="1" applyBorder="1" applyAlignment="1">
      <alignment horizontal="center" vertical="center" wrapText="1"/>
    </xf>
    <xf numFmtId="0" fontId="17" fillId="34" borderId="68" xfId="0" applyFont="1" applyFill="1" applyBorder="1" applyAlignment="1">
      <alignment horizontal="center" vertical="center"/>
    </xf>
    <xf numFmtId="0" fontId="17" fillId="34" borderId="69" xfId="0" applyFont="1" applyFill="1" applyBorder="1" applyAlignment="1">
      <alignment horizontal="center" vertical="center" wrapText="1"/>
    </xf>
    <xf numFmtId="0" fontId="17" fillId="34" borderId="31" xfId="0" applyFont="1" applyFill="1" applyBorder="1" applyAlignment="1">
      <alignment horizontal="center" vertical="center"/>
    </xf>
    <xf numFmtId="0" fontId="17" fillId="34" borderId="70" xfId="0" applyFont="1" applyFill="1" applyBorder="1" applyAlignment="1">
      <alignment horizontal="center" vertical="center" wrapText="1"/>
    </xf>
    <xf numFmtId="0" fontId="17" fillId="34" borderId="32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/>
    </xf>
    <xf numFmtId="0" fontId="15" fillId="0" borderId="52" xfId="0" applyFont="1" applyFill="1" applyBorder="1" applyAlignment="1">
      <alignment vertical="center" wrapText="1"/>
    </xf>
    <xf numFmtId="0" fontId="15" fillId="0" borderId="71" xfId="0" applyFont="1" applyFill="1" applyBorder="1" applyAlignment="1">
      <alignment vertical="center"/>
    </xf>
    <xf numFmtId="0" fontId="15" fillId="0" borderId="72" xfId="0" applyFont="1" applyFill="1" applyBorder="1" applyAlignment="1">
      <alignment vertical="center" wrapText="1"/>
    </xf>
    <xf numFmtId="0" fontId="15" fillId="0" borderId="49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7" fillId="34" borderId="73" xfId="0" applyFont="1" applyFill="1" applyBorder="1" applyAlignment="1">
      <alignment horizontal="center" vertical="center"/>
    </xf>
    <xf numFmtId="0" fontId="17" fillId="34" borderId="69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vertical="center" wrapText="1"/>
    </xf>
    <xf numFmtId="0" fontId="17" fillId="34" borderId="77" xfId="0" applyFont="1" applyFill="1" applyBorder="1" applyAlignment="1">
      <alignment horizontal="center" vertical="center" wrapText="1"/>
    </xf>
    <xf numFmtId="0" fontId="17" fillId="34" borderId="78" xfId="0" applyFont="1" applyFill="1" applyBorder="1" applyAlignment="1">
      <alignment horizontal="center" vertical="center" wrapText="1"/>
    </xf>
    <xf numFmtId="0" fontId="18" fillId="34" borderId="47" xfId="0" applyFont="1" applyFill="1" applyBorder="1" applyAlignment="1">
      <alignment horizontal="center" vertical="center" wrapText="1" shrinkToFit="1"/>
    </xf>
    <xf numFmtId="0" fontId="18" fillId="34" borderId="79" xfId="0" applyFont="1" applyFill="1" applyBorder="1" applyAlignment="1">
      <alignment horizontal="center" vertical="center" wrapText="1" shrinkToFit="1"/>
    </xf>
    <xf numFmtId="0" fontId="16" fillId="0" borderId="11" xfId="0" applyFont="1" applyBorder="1" applyAlignment="1">
      <alignment vertical="center" wrapText="1" shrinkToFit="1"/>
    </xf>
    <xf numFmtId="0" fontId="16" fillId="0" borderId="54" xfId="0" applyFont="1" applyBorder="1" applyAlignment="1">
      <alignment vertical="center" shrinkToFit="1"/>
    </xf>
    <xf numFmtId="0" fontId="16" fillId="0" borderId="54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 wrapText="1" shrinkToFit="1"/>
    </xf>
    <xf numFmtId="0" fontId="16" fillId="0" borderId="60" xfId="0" applyFont="1" applyBorder="1" applyAlignment="1">
      <alignment vertical="center" shrinkToFit="1"/>
    </xf>
    <xf numFmtId="0" fontId="16" fillId="0" borderId="49" xfId="0" applyFont="1" applyBorder="1" applyAlignment="1">
      <alignment vertical="center" wrapText="1" shrinkToFit="1"/>
    </xf>
    <xf numFmtId="0" fontId="16" fillId="0" borderId="61" xfId="0" applyFont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6" fillId="0" borderId="42" xfId="0" applyFont="1" applyBorder="1" applyAlignment="1">
      <alignment vertical="center" wrapText="1" shrinkToFit="1"/>
    </xf>
    <xf numFmtId="0" fontId="16" fillId="0" borderId="59" xfId="0" applyFont="1" applyBorder="1" applyAlignment="1">
      <alignment vertical="center" shrinkToFit="1"/>
    </xf>
    <xf numFmtId="0" fontId="16" fillId="0" borderId="38" xfId="0" applyFont="1" applyBorder="1" applyAlignment="1">
      <alignment horizontal="left" vertical="center" wrapText="1" shrinkToFit="1"/>
    </xf>
    <xf numFmtId="0" fontId="16" fillId="0" borderId="11" xfId="0" applyFont="1" applyBorder="1" applyAlignment="1">
      <alignment horizontal="left" vertical="center" wrapText="1" shrinkToFit="1"/>
    </xf>
    <xf numFmtId="0" fontId="16" fillId="0" borderId="42" xfId="0" applyFont="1" applyFill="1" applyBorder="1" applyAlignment="1">
      <alignment horizontal="left" vertical="center" wrapText="1"/>
    </xf>
    <xf numFmtId="0" fontId="16" fillId="0" borderId="59" xfId="0" applyFont="1" applyFill="1" applyBorder="1" applyAlignment="1">
      <alignment horizontal="left" vertical="center" wrapText="1"/>
    </xf>
    <xf numFmtId="0" fontId="18" fillId="0" borderId="74" xfId="0" applyFont="1" applyBorder="1" applyAlignment="1">
      <alignment horizontal="center" vertical="center" shrinkToFit="1"/>
    </xf>
    <xf numFmtId="0" fontId="18" fillId="0" borderId="75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left" vertical="center" shrinkToFit="1"/>
    </xf>
    <xf numFmtId="0" fontId="16" fillId="0" borderId="71" xfId="0" applyFont="1" applyBorder="1" applyAlignment="1">
      <alignment horizontal="left" vertical="center" shrinkToFit="1"/>
    </xf>
    <xf numFmtId="0" fontId="16" fillId="0" borderId="37" xfId="0" applyFont="1" applyBorder="1" applyAlignment="1">
      <alignment horizontal="left" vertical="center" shrinkToFit="1"/>
    </xf>
    <xf numFmtId="0" fontId="16" fillId="0" borderId="42" xfId="0" applyFont="1" applyBorder="1" applyAlignment="1">
      <alignment horizontal="left" vertical="center" shrinkToFit="1"/>
    </xf>
    <xf numFmtId="0" fontId="16" fillId="0" borderId="38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8" fillId="34" borderId="80" xfId="0" applyFont="1" applyFill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left" vertical="center"/>
    </xf>
    <xf numFmtId="0" fontId="16" fillId="0" borderId="72" xfId="0" applyFont="1" applyBorder="1" applyAlignment="1">
      <alignment horizontal="left" vertical="center" wrapText="1" shrinkToFit="1"/>
    </xf>
    <xf numFmtId="0" fontId="16" fillId="0" borderId="49" xfId="0" applyFont="1" applyBorder="1" applyAlignment="1">
      <alignment horizontal="left" vertical="center" wrapText="1" shrinkToFit="1"/>
    </xf>
    <xf numFmtId="0" fontId="12" fillId="0" borderId="69" xfId="0" applyFont="1" applyBorder="1" applyAlignment="1">
      <alignment horizontal="center" vertical="center" wrapText="1"/>
    </xf>
    <xf numFmtId="0" fontId="17" fillId="34" borderId="73" xfId="0" applyFont="1" applyFill="1" applyBorder="1" applyAlignment="1">
      <alignment horizontal="center" vertical="center" wrapText="1"/>
    </xf>
    <xf numFmtId="0" fontId="17" fillId="34" borderId="30" xfId="0" applyFont="1" applyFill="1" applyBorder="1" applyAlignment="1">
      <alignment horizontal="center" vertical="center" wrapText="1"/>
    </xf>
    <xf numFmtId="0" fontId="17" fillId="34" borderId="32" xfId="0" applyFont="1" applyFill="1" applyBorder="1" applyAlignment="1">
      <alignment horizontal="center" vertical="center" wrapText="1"/>
    </xf>
    <xf numFmtId="0" fontId="17" fillId="34" borderId="65" xfId="0" applyFont="1" applyFill="1" applyBorder="1" applyAlignment="1">
      <alignment horizontal="center" vertical="center" wrapText="1"/>
    </xf>
    <xf numFmtId="0" fontId="17" fillId="34" borderId="64" xfId="0" applyFont="1" applyFill="1" applyBorder="1" applyAlignment="1">
      <alignment horizontal="center" vertical="center" wrapText="1"/>
    </xf>
    <xf numFmtId="0" fontId="17" fillId="34" borderId="81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</cellXfs>
  <cellStyles count="6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1202" xfId="62"/>
    <cellStyle name="콤마_1202" xfId="63"/>
    <cellStyle name="Currency" xfId="64"/>
    <cellStyle name="Currency [0]" xfId="65"/>
    <cellStyle name="표준_kc-elec system check list" xfId="66"/>
    <cellStyle name="Hyperlink" xfId="67"/>
    <cellStyle name="AeE­ [0]_INQUIRY ¿μ¾÷AßAø " xfId="68"/>
    <cellStyle name="AeE­_INQUIRY ¿μ¾÷AßAø " xfId="69"/>
    <cellStyle name="AÞ¸¶ [0]_INQUIRY ¿μ¾÷AßAø " xfId="70"/>
    <cellStyle name="AÞ¸¶_INQUIRY ¿μ¾÷AßAø " xfId="71"/>
    <cellStyle name="C￥AØ_¿μ¾÷CoE² 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Header1" xfId="77"/>
    <cellStyle name="Header2" xfId="78"/>
    <cellStyle name="Normal_ SG&amp;A Bridge 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90" zoomScaleSheetLayoutView="90" zoomScalePageLayoutView="0" workbookViewId="0" topLeftCell="A1">
      <selection activeCell="A4" sqref="A4:N4"/>
    </sheetView>
  </sheetViews>
  <sheetFormatPr defaultColWidth="8.88671875" defaultRowHeight="13.5"/>
  <sheetData>
    <row r="1" spans="1:14" s="48" customFormat="1" ht="30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48" customFormat="1" ht="30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48" customFormat="1" ht="49.5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s="48" customFormat="1" ht="37.5" customHeight="1">
      <c r="A4" s="168" t="s">
        <v>160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spans="1:14" s="51" customFormat="1" ht="49.5" customHeight="1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48" customFormat="1" ht="30" customHeight="1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s="48" customFormat="1" ht="30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s="48" customFormat="1" ht="30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s="48" customFormat="1" ht="30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s="48" customFormat="1" ht="30" customHeight="1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s="48" customFormat="1" ht="30" customHeight="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48" customFormat="1" ht="30" customHeight="1">
      <c r="A12" s="49"/>
      <c r="B12" s="167" t="s">
        <v>109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</row>
    <row r="13" spans="1:14" s="48" customFormat="1" ht="30" customHeigh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s="48" customFormat="1" ht="30" customHeight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</sheetData>
  <sheetProtection selectLockedCells="1" selectUnlockedCells="1"/>
  <mergeCells count="2">
    <mergeCell ref="B12:N12"/>
    <mergeCell ref="A4:N4"/>
  </mergeCells>
  <printOptions/>
  <pageMargins left="0.7480314960629921" right="0.7480314960629921" top="0.984251968503937" bottom="0.8661417322834646" header="0.5118110236220472" footer="0.5118110236220472"/>
  <pageSetup firstPageNumber="89" useFirstPageNumber="1" horizontalDpi="600" verticalDpi="600" orientation="landscape" paperSize="9" scale="90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view="pageBreakPreview" zoomScale="90" zoomScaleNormal="70" zoomScaleSheetLayoutView="90" zoomScalePageLayoutView="0" workbookViewId="0" topLeftCell="A1">
      <selection activeCell="A2" sqref="A2:G2"/>
    </sheetView>
  </sheetViews>
  <sheetFormatPr defaultColWidth="8.88671875" defaultRowHeight="13.5"/>
  <cols>
    <col min="1" max="1" width="8.4453125" style="14" customWidth="1"/>
    <col min="2" max="2" width="19.77734375" style="14" customWidth="1"/>
    <col min="3" max="5" width="19.3359375" style="14" customWidth="1"/>
    <col min="6" max="6" width="19.77734375" style="14" customWidth="1"/>
    <col min="7" max="7" width="19.3359375" style="14" customWidth="1"/>
    <col min="8" max="8" width="6.5546875" style="14" hidden="1" customWidth="1"/>
    <col min="9" max="16384" width="8.88671875" style="14" customWidth="1"/>
  </cols>
  <sheetData>
    <row r="2" spans="1:7" ht="37.5" customHeight="1">
      <c r="A2" s="169" t="s">
        <v>160</v>
      </c>
      <c r="B2" s="169"/>
      <c r="C2" s="169"/>
      <c r="D2" s="169"/>
      <c r="E2" s="169"/>
      <c r="F2" s="169"/>
      <c r="G2" s="169"/>
    </row>
    <row r="3" ht="13.5" customHeight="1"/>
    <row r="4" spans="1:3" ht="23.25" customHeight="1">
      <c r="A4" s="173" t="s">
        <v>74</v>
      </c>
      <c r="B4" s="173"/>
      <c r="C4" s="173"/>
    </row>
    <row r="5" ht="23.25" customHeight="1">
      <c r="A5" s="15" t="s">
        <v>108</v>
      </c>
    </row>
    <row r="6" s="16" customFormat="1" ht="23.25" customHeight="1">
      <c r="B6" s="16" t="s">
        <v>110</v>
      </c>
    </row>
    <row r="7" s="16" customFormat="1" ht="23.25" customHeight="1">
      <c r="B7" s="16" t="s">
        <v>111</v>
      </c>
    </row>
    <row r="8" s="16" customFormat="1" ht="23.25" customHeight="1">
      <c r="B8" s="16" t="s">
        <v>112</v>
      </c>
    </row>
    <row r="9" ht="13.5" customHeight="1"/>
    <row r="10" ht="23.25" customHeight="1">
      <c r="A10" s="15" t="s">
        <v>28</v>
      </c>
    </row>
    <row r="11" s="16" customFormat="1" ht="23.25" customHeight="1">
      <c r="B11" s="16" t="s">
        <v>113</v>
      </c>
    </row>
    <row r="12" s="16" customFormat="1" ht="23.25" customHeight="1">
      <c r="B12" s="16" t="s">
        <v>93</v>
      </c>
    </row>
    <row r="13" s="16" customFormat="1" ht="23.25" customHeight="1">
      <c r="B13" s="16" t="s">
        <v>154</v>
      </c>
    </row>
    <row r="14" s="16" customFormat="1" ht="13.5" customHeight="1"/>
    <row r="15" ht="23.25" customHeight="1">
      <c r="A15" s="15" t="s">
        <v>29</v>
      </c>
    </row>
    <row r="16" ht="23.25" customHeight="1">
      <c r="B16" s="16" t="s">
        <v>75</v>
      </c>
    </row>
    <row r="17" spans="2:7" ht="16.5" customHeight="1">
      <c r="B17" s="16"/>
      <c r="G17" s="40" t="s">
        <v>116</v>
      </c>
    </row>
    <row r="18" spans="2:8" ht="23.25" customHeight="1">
      <c r="B18" s="172" t="s">
        <v>94</v>
      </c>
      <c r="C18" s="174" t="s">
        <v>95</v>
      </c>
      <c r="D18" s="175"/>
      <c r="E18" s="176"/>
      <c r="F18" s="172" t="s">
        <v>96</v>
      </c>
      <c r="G18" s="170" t="s">
        <v>76</v>
      </c>
      <c r="H18" s="17"/>
    </row>
    <row r="19" spans="2:8" ht="23.25" customHeight="1">
      <c r="B19" s="171"/>
      <c r="C19" s="18" t="s">
        <v>25</v>
      </c>
      <c r="D19" s="18" t="s">
        <v>26</v>
      </c>
      <c r="E19" s="18" t="s">
        <v>27</v>
      </c>
      <c r="F19" s="171"/>
      <c r="G19" s="171"/>
      <c r="H19" s="17"/>
    </row>
    <row r="20" spans="2:8" ht="23.25" customHeight="1">
      <c r="B20" s="19">
        <v>50391</v>
      </c>
      <c r="C20" s="19">
        <v>188834</v>
      </c>
      <c r="D20" s="19">
        <v>200000</v>
      </c>
      <c r="E20" s="19">
        <f>C20-D20</f>
        <v>-11166</v>
      </c>
      <c r="F20" s="19">
        <f>B20+E20</f>
        <v>39225</v>
      </c>
      <c r="G20" s="18"/>
      <c r="H20" s="17"/>
    </row>
    <row r="21" ht="23.25" customHeight="1">
      <c r="B21" s="16" t="s">
        <v>118</v>
      </c>
    </row>
    <row r="22" ht="23.25" customHeight="1">
      <c r="B22" s="16" t="s">
        <v>117</v>
      </c>
    </row>
    <row r="23" ht="23.25" customHeight="1">
      <c r="B23" s="16" t="s">
        <v>114</v>
      </c>
    </row>
    <row r="24" ht="15" customHeight="1"/>
  </sheetData>
  <sheetProtection/>
  <mergeCells count="6">
    <mergeCell ref="A2:G2"/>
    <mergeCell ref="G18:G19"/>
    <mergeCell ref="B18:B19"/>
    <mergeCell ref="A4:C4"/>
    <mergeCell ref="C18:E18"/>
    <mergeCell ref="F18:F19"/>
  </mergeCells>
  <printOptions/>
  <pageMargins left="0.7480314960629921" right="0.7480314960629921" top="0.984251968503937" bottom="0.8661417322834646" header="0.5118110236220472" footer="0.5118110236220472"/>
  <pageSetup firstPageNumber="91" useFirstPageNumber="1" horizontalDpi="600" verticalDpi="600" orientation="landscape" paperSize="9" scale="90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8.88671875" defaultRowHeight="13.5"/>
  <cols>
    <col min="1" max="1" width="21.3359375" style="14" customWidth="1"/>
    <col min="2" max="4" width="13.77734375" style="14" customWidth="1"/>
    <col min="5" max="5" width="21.3359375" style="14" customWidth="1"/>
    <col min="6" max="8" width="13.77734375" style="14" customWidth="1"/>
    <col min="9" max="16384" width="8.88671875" style="14" customWidth="1"/>
  </cols>
  <sheetData>
    <row r="1" spans="1:4" ht="16.5" customHeight="1">
      <c r="A1" s="173" t="s">
        <v>77</v>
      </c>
      <c r="B1" s="173"/>
      <c r="C1" s="173"/>
      <c r="D1" s="173"/>
    </row>
    <row r="2" spans="1:4" ht="14.25" customHeight="1">
      <c r="A2" s="20"/>
      <c r="B2" s="20"/>
      <c r="C2" s="20"/>
      <c r="D2" s="20"/>
    </row>
    <row r="3" spans="1:4" ht="19.5" customHeight="1">
      <c r="A3" s="21" t="s">
        <v>30</v>
      </c>
      <c r="B3" s="20"/>
      <c r="C3" s="20"/>
      <c r="D3" s="20"/>
    </row>
    <row r="4" ht="15" customHeight="1" thickBot="1">
      <c r="H4" s="40" t="s">
        <v>62</v>
      </c>
    </row>
    <row r="5" spans="1:8" s="22" customFormat="1" ht="36.75" customHeight="1">
      <c r="A5" s="177" t="s">
        <v>81</v>
      </c>
      <c r="B5" s="178"/>
      <c r="C5" s="178"/>
      <c r="D5" s="178"/>
      <c r="E5" s="179" t="s">
        <v>82</v>
      </c>
      <c r="F5" s="178"/>
      <c r="G5" s="178"/>
      <c r="H5" s="180"/>
    </row>
    <row r="6" spans="1:8" s="22" customFormat="1" ht="45" customHeight="1" thickBot="1">
      <c r="A6" s="75" t="s">
        <v>4</v>
      </c>
      <c r="B6" s="76" t="s">
        <v>83</v>
      </c>
      <c r="C6" s="76" t="s">
        <v>84</v>
      </c>
      <c r="D6" s="76" t="s">
        <v>85</v>
      </c>
      <c r="E6" s="77" t="s">
        <v>4</v>
      </c>
      <c r="F6" s="76" t="s">
        <v>86</v>
      </c>
      <c r="G6" s="76" t="s">
        <v>87</v>
      </c>
      <c r="H6" s="78" t="s">
        <v>85</v>
      </c>
    </row>
    <row r="7" spans="1:8" s="23" customFormat="1" ht="36" customHeight="1" thickTop="1">
      <c r="A7" s="70" t="s">
        <v>5</v>
      </c>
      <c r="B7" s="71">
        <f>SUM(B8:B16)</f>
        <v>83782</v>
      </c>
      <c r="C7" s="71">
        <f>SUM(C8:C16)</f>
        <v>239225</v>
      </c>
      <c r="D7" s="72">
        <f>SUM(C7-B7)</f>
        <v>155443</v>
      </c>
      <c r="E7" s="73" t="s">
        <v>5</v>
      </c>
      <c r="F7" s="71">
        <f>SUM(F8:F16)</f>
        <v>83782</v>
      </c>
      <c r="G7" s="71">
        <f>SUM(G8:G16)</f>
        <v>239225</v>
      </c>
      <c r="H7" s="74">
        <f>SUM(G7-F7)</f>
        <v>155443</v>
      </c>
    </row>
    <row r="8" spans="1:8" s="16" customFormat="1" ht="36" customHeight="1">
      <c r="A8" s="66" t="s">
        <v>33</v>
      </c>
      <c r="B8" s="128"/>
      <c r="C8" s="128">
        <v>83000</v>
      </c>
      <c r="D8" s="24">
        <f aca="true" t="shared" si="0" ref="D8:D16">SUM(C8-B8)</f>
        <v>83000</v>
      </c>
      <c r="E8" s="129" t="s">
        <v>119</v>
      </c>
      <c r="F8" s="35"/>
      <c r="G8" s="35">
        <v>200000</v>
      </c>
      <c r="H8" s="65">
        <f>SUM(G8-F8)</f>
        <v>200000</v>
      </c>
    </row>
    <row r="9" spans="1:8" s="16" customFormat="1" ht="36" customHeight="1">
      <c r="A9" s="66" t="s">
        <v>34</v>
      </c>
      <c r="B9" s="128"/>
      <c r="C9" s="128">
        <v>100000</v>
      </c>
      <c r="D9" s="24">
        <f t="shared" si="0"/>
        <v>100000</v>
      </c>
      <c r="E9" s="129" t="s">
        <v>120</v>
      </c>
      <c r="F9" s="35"/>
      <c r="G9" s="35"/>
      <c r="H9" s="65">
        <f aca="true" t="shared" si="1" ref="H9:H15">SUM(G9-F9)</f>
        <v>0</v>
      </c>
    </row>
    <row r="10" spans="1:8" s="16" customFormat="1" ht="36" customHeight="1">
      <c r="A10" s="66" t="s">
        <v>35</v>
      </c>
      <c r="B10" s="128"/>
      <c r="C10" s="128"/>
      <c r="D10" s="24">
        <f t="shared" si="0"/>
        <v>0</v>
      </c>
      <c r="E10" s="129" t="s">
        <v>121</v>
      </c>
      <c r="F10" s="128"/>
      <c r="G10" s="128"/>
      <c r="H10" s="65">
        <f t="shared" si="1"/>
        <v>0</v>
      </c>
    </row>
    <row r="11" spans="1:8" s="16" customFormat="1" ht="36" customHeight="1">
      <c r="A11" s="85" t="s">
        <v>128</v>
      </c>
      <c r="B11" s="128"/>
      <c r="C11" s="128"/>
      <c r="D11" s="24">
        <f t="shared" si="0"/>
        <v>0</v>
      </c>
      <c r="E11" s="129" t="s">
        <v>122</v>
      </c>
      <c r="F11" s="35"/>
      <c r="G11" s="35"/>
      <c r="H11" s="65">
        <f t="shared" si="1"/>
        <v>0</v>
      </c>
    </row>
    <row r="12" spans="1:8" s="16" customFormat="1" ht="36" customHeight="1">
      <c r="A12" s="66" t="s">
        <v>31</v>
      </c>
      <c r="B12" s="128"/>
      <c r="C12" s="128"/>
      <c r="D12" s="24">
        <f t="shared" si="0"/>
        <v>0</v>
      </c>
      <c r="E12" s="129" t="s">
        <v>123</v>
      </c>
      <c r="F12" s="35"/>
      <c r="G12" s="35"/>
      <c r="H12" s="65">
        <f t="shared" si="1"/>
        <v>0</v>
      </c>
    </row>
    <row r="13" spans="1:8" s="16" customFormat="1" ht="36" customHeight="1">
      <c r="A13" s="66" t="s">
        <v>32</v>
      </c>
      <c r="B13" s="128">
        <v>81382</v>
      </c>
      <c r="C13" s="128">
        <v>50391</v>
      </c>
      <c r="D13" s="24">
        <f t="shared" si="0"/>
        <v>-30991</v>
      </c>
      <c r="E13" s="129" t="s">
        <v>124</v>
      </c>
      <c r="F13" s="130">
        <v>83782</v>
      </c>
      <c r="G13" s="130">
        <v>39225</v>
      </c>
      <c r="H13" s="65">
        <f t="shared" si="1"/>
        <v>-44557</v>
      </c>
    </row>
    <row r="14" spans="1:8" s="16" customFormat="1" ht="36" customHeight="1">
      <c r="A14" s="66" t="s">
        <v>36</v>
      </c>
      <c r="B14" s="128"/>
      <c r="C14" s="128"/>
      <c r="D14" s="24">
        <f t="shared" si="0"/>
        <v>0</v>
      </c>
      <c r="E14" s="129" t="s">
        <v>125</v>
      </c>
      <c r="F14" s="130"/>
      <c r="G14" s="130"/>
      <c r="H14" s="65">
        <f t="shared" si="1"/>
        <v>0</v>
      </c>
    </row>
    <row r="15" spans="1:8" s="16" customFormat="1" ht="36" customHeight="1">
      <c r="A15" s="66" t="s">
        <v>37</v>
      </c>
      <c r="B15" s="131">
        <v>2400</v>
      </c>
      <c r="C15" s="131">
        <v>5834</v>
      </c>
      <c r="D15" s="24">
        <f t="shared" si="0"/>
        <v>3434</v>
      </c>
      <c r="E15" s="129" t="s">
        <v>126</v>
      </c>
      <c r="F15" s="132"/>
      <c r="G15" s="132"/>
      <c r="H15" s="65">
        <f t="shared" si="1"/>
        <v>0</v>
      </c>
    </row>
    <row r="16" spans="1:8" ht="36" customHeight="1" thickBot="1">
      <c r="A16" s="67" t="s">
        <v>38</v>
      </c>
      <c r="B16" s="157"/>
      <c r="C16" s="133"/>
      <c r="D16" s="68">
        <f t="shared" si="0"/>
        <v>0</v>
      </c>
      <c r="E16" s="134" t="s">
        <v>127</v>
      </c>
      <c r="F16" s="135"/>
      <c r="G16" s="135"/>
      <c r="H16" s="69">
        <f>SUM(G16-F16)</f>
        <v>0</v>
      </c>
    </row>
  </sheetData>
  <sheetProtection/>
  <mergeCells count="3">
    <mergeCell ref="A5:D5"/>
    <mergeCell ref="E5:H5"/>
    <mergeCell ref="A1:D1"/>
  </mergeCells>
  <printOptions/>
  <pageMargins left="0.7480314960629921" right="0.7480314960629921" top="0.984251968503937" bottom="0.8661417322834646" header="0.5118110236220472" footer="0.5118110236220472"/>
  <pageSetup firstPageNumber="92" useFirstPageNumber="1" fitToHeight="0" horizontalDpi="600" verticalDpi="600" orientation="landscape" paperSize="9" scale="90" r:id="rId1"/>
  <headerFooter alignWithMargins="0">
    <oddHeader>&amp;C-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8.88671875" defaultRowHeight="13.5"/>
  <cols>
    <col min="1" max="3" width="5.5546875" style="27" customWidth="1"/>
    <col min="4" max="4" width="17.77734375" style="27" customWidth="1"/>
    <col min="5" max="7" width="16.77734375" style="27" customWidth="1"/>
    <col min="8" max="8" width="40.77734375" style="27" customWidth="1"/>
    <col min="9" max="16384" width="8.88671875" style="27" customWidth="1"/>
  </cols>
  <sheetData>
    <row r="1" spans="1:5" s="29" customFormat="1" ht="30" customHeight="1">
      <c r="A1" s="28" t="s">
        <v>161</v>
      </c>
      <c r="B1" s="28"/>
      <c r="C1" s="28"/>
      <c r="D1" s="28"/>
      <c r="E1" s="28"/>
    </row>
    <row r="2" spans="1:8" ht="15.75" customHeight="1" thickBot="1">
      <c r="A2" s="25"/>
      <c r="B2" s="25"/>
      <c r="C2" s="25"/>
      <c r="D2" s="26"/>
      <c r="E2" s="26"/>
      <c r="H2" s="39" t="s">
        <v>3</v>
      </c>
    </row>
    <row r="3" spans="1:8" s="30" customFormat="1" ht="36.75" customHeight="1">
      <c r="A3" s="194" t="s">
        <v>88</v>
      </c>
      <c r="B3" s="195"/>
      <c r="C3" s="195"/>
      <c r="D3" s="195"/>
      <c r="E3" s="199" t="s">
        <v>89</v>
      </c>
      <c r="F3" s="181" t="s">
        <v>84</v>
      </c>
      <c r="G3" s="183" t="s">
        <v>90</v>
      </c>
      <c r="H3" s="185" t="s">
        <v>57</v>
      </c>
    </row>
    <row r="4" spans="1:8" s="30" customFormat="1" ht="36.75" customHeight="1" thickBot="1">
      <c r="A4" s="89" t="s">
        <v>39</v>
      </c>
      <c r="B4" s="90" t="s">
        <v>40</v>
      </c>
      <c r="C4" s="90" t="s">
        <v>41</v>
      </c>
      <c r="D4" s="165" t="s">
        <v>42</v>
      </c>
      <c r="E4" s="200"/>
      <c r="F4" s="182"/>
      <c r="G4" s="184"/>
      <c r="H4" s="186"/>
    </row>
    <row r="5" spans="1:8" s="31" customFormat="1" ht="36.75" customHeight="1" thickTop="1">
      <c r="A5" s="191" t="s">
        <v>45</v>
      </c>
      <c r="B5" s="192"/>
      <c r="C5" s="192"/>
      <c r="D5" s="192"/>
      <c r="E5" s="149">
        <f>SUM(E6,E9)</f>
        <v>2400</v>
      </c>
      <c r="F5" s="149">
        <f>SUM(F6,F9)</f>
        <v>88834</v>
      </c>
      <c r="G5" s="152">
        <f>F5-E5</f>
        <v>86434</v>
      </c>
      <c r="H5" s="88"/>
    </row>
    <row r="6" spans="1:8" s="31" customFormat="1" ht="36.75" customHeight="1">
      <c r="A6" s="42"/>
      <c r="B6" s="187" t="s">
        <v>46</v>
      </c>
      <c r="C6" s="193"/>
      <c r="D6" s="193"/>
      <c r="E6" s="150">
        <f>+E7</f>
        <v>2400</v>
      </c>
      <c r="F6" s="150">
        <f>F7</f>
        <v>5834</v>
      </c>
      <c r="G6" s="153">
        <f>F6-E6</f>
        <v>3434</v>
      </c>
      <c r="H6" s="86"/>
    </row>
    <row r="7" spans="1:8" s="31" customFormat="1" ht="36.75" customHeight="1">
      <c r="A7" s="43"/>
      <c r="B7" s="54"/>
      <c r="C7" s="187" t="s">
        <v>47</v>
      </c>
      <c r="D7" s="188"/>
      <c r="E7" s="150">
        <f>E8</f>
        <v>2400</v>
      </c>
      <c r="F7" s="150">
        <f>F8</f>
        <v>5834</v>
      </c>
      <c r="G7" s="153">
        <f>F7-E7</f>
        <v>3434</v>
      </c>
      <c r="H7" s="86"/>
    </row>
    <row r="8" spans="1:8" s="31" customFormat="1" ht="45" customHeight="1">
      <c r="A8" s="43"/>
      <c r="B8" s="46"/>
      <c r="C8" s="32"/>
      <c r="D8" s="166" t="s">
        <v>43</v>
      </c>
      <c r="E8" s="150">
        <v>2400</v>
      </c>
      <c r="F8" s="150">
        <v>5834</v>
      </c>
      <c r="G8" s="153">
        <f aca="true" t="shared" si="0" ref="G8:G22">F8-E8</f>
        <v>3434</v>
      </c>
      <c r="H8" s="86" t="s">
        <v>155</v>
      </c>
    </row>
    <row r="9" spans="1:8" s="31" customFormat="1" ht="36.75" customHeight="1">
      <c r="A9" s="43"/>
      <c r="B9" s="187" t="s">
        <v>51</v>
      </c>
      <c r="C9" s="188"/>
      <c r="D9" s="188"/>
      <c r="E9" s="151">
        <f>E10</f>
        <v>0</v>
      </c>
      <c r="F9" s="150">
        <f>F10</f>
        <v>83000</v>
      </c>
      <c r="G9" s="153">
        <f t="shared" si="0"/>
        <v>83000</v>
      </c>
      <c r="H9" s="87"/>
    </row>
    <row r="10" spans="1:8" s="31" customFormat="1" ht="36.75" customHeight="1">
      <c r="A10" s="43"/>
      <c r="B10" s="44"/>
      <c r="C10" s="187" t="s">
        <v>141</v>
      </c>
      <c r="D10" s="188"/>
      <c r="E10" s="151">
        <f>E11</f>
        <v>0</v>
      </c>
      <c r="F10" s="151">
        <f>F11</f>
        <v>83000</v>
      </c>
      <c r="G10" s="153">
        <f t="shared" si="0"/>
        <v>83000</v>
      </c>
      <c r="H10" s="87"/>
    </row>
    <row r="11" spans="1:8" s="31" customFormat="1" ht="45" customHeight="1">
      <c r="A11" s="45"/>
      <c r="B11" s="46"/>
      <c r="C11" s="32"/>
      <c r="D11" s="115" t="s">
        <v>142</v>
      </c>
      <c r="E11" s="151">
        <v>0</v>
      </c>
      <c r="F11" s="150">
        <v>83000</v>
      </c>
      <c r="G11" s="154">
        <f t="shared" si="0"/>
        <v>83000</v>
      </c>
      <c r="H11" s="86" t="s">
        <v>159</v>
      </c>
    </row>
    <row r="12" spans="1:8" s="31" customFormat="1" ht="36.75" customHeight="1">
      <c r="A12" s="198" t="s">
        <v>143</v>
      </c>
      <c r="B12" s="193"/>
      <c r="C12" s="193"/>
      <c r="D12" s="193"/>
      <c r="E12" s="150">
        <f>E13</f>
        <v>0</v>
      </c>
      <c r="F12" s="150">
        <f>F13</f>
        <v>100000</v>
      </c>
      <c r="G12" s="154">
        <f>F12-E12</f>
        <v>100000</v>
      </c>
      <c r="H12" s="86"/>
    </row>
    <row r="13" spans="1:8" s="31" customFormat="1" ht="36.75" customHeight="1">
      <c r="A13" s="43"/>
      <c r="B13" s="187" t="s">
        <v>144</v>
      </c>
      <c r="C13" s="188"/>
      <c r="D13" s="188"/>
      <c r="E13" s="151">
        <f>E14</f>
        <v>0</v>
      </c>
      <c r="F13" s="150">
        <f>F14</f>
        <v>100000</v>
      </c>
      <c r="G13" s="153">
        <f>F13-E13</f>
        <v>100000</v>
      </c>
      <c r="H13" s="87"/>
    </row>
    <row r="14" spans="1:8" s="31" customFormat="1" ht="36.75" customHeight="1" thickBot="1">
      <c r="A14" s="158"/>
      <c r="B14" s="159"/>
      <c r="C14" s="189" t="s">
        <v>145</v>
      </c>
      <c r="D14" s="190"/>
      <c r="E14" s="160">
        <f>E18</f>
        <v>0</v>
      </c>
      <c r="F14" s="161">
        <f>F18</f>
        <v>100000</v>
      </c>
      <c r="G14" s="162">
        <f>F14-E14</f>
        <v>100000</v>
      </c>
      <c r="H14" s="164"/>
    </row>
    <row r="15" spans="1:8" ht="15.75" customHeight="1" thickBot="1">
      <c r="A15" s="25"/>
      <c r="B15" s="25"/>
      <c r="C15" s="25"/>
      <c r="D15" s="26"/>
      <c r="E15" s="26"/>
      <c r="H15" s="39" t="s">
        <v>3</v>
      </c>
    </row>
    <row r="16" spans="1:8" s="30" customFormat="1" ht="39.75" customHeight="1">
      <c r="A16" s="194" t="s">
        <v>88</v>
      </c>
      <c r="B16" s="195"/>
      <c r="C16" s="195"/>
      <c r="D16" s="195"/>
      <c r="E16" s="199" t="s">
        <v>83</v>
      </c>
      <c r="F16" s="181" t="s">
        <v>84</v>
      </c>
      <c r="G16" s="183" t="s">
        <v>90</v>
      </c>
      <c r="H16" s="185" t="s">
        <v>57</v>
      </c>
    </row>
    <row r="17" spans="1:8" s="30" customFormat="1" ht="39.75" customHeight="1" thickBot="1">
      <c r="A17" s="89" t="s">
        <v>39</v>
      </c>
      <c r="B17" s="90" t="s">
        <v>40</v>
      </c>
      <c r="C17" s="90" t="s">
        <v>41</v>
      </c>
      <c r="D17" s="165" t="s">
        <v>42</v>
      </c>
      <c r="E17" s="200"/>
      <c r="F17" s="182"/>
      <c r="G17" s="184"/>
      <c r="H17" s="186"/>
    </row>
    <row r="18" spans="1:8" s="31" customFormat="1" ht="45" customHeight="1" thickTop="1">
      <c r="A18" s="43"/>
      <c r="B18" s="54"/>
      <c r="C18" s="44"/>
      <c r="D18" s="91" t="s">
        <v>146</v>
      </c>
      <c r="E18" s="163">
        <v>0</v>
      </c>
      <c r="F18" s="155">
        <v>100000</v>
      </c>
      <c r="G18" s="153">
        <f>F18-E18</f>
        <v>100000</v>
      </c>
      <c r="H18" s="127" t="s">
        <v>153</v>
      </c>
    </row>
    <row r="19" spans="1:8" s="31" customFormat="1" ht="36.75" customHeight="1">
      <c r="A19" s="198" t="s">
        <v>48</v>
      </c>
      <c r="B19" s="193"/>
      <c r="C19" s="193"/>
      <c r="D19" s="193"/>
      <c r="E19" s="150">
        <f aca="true" t="shared" si="1" ref="E19:F21">E20</f>
        <v>81382</v>
      </c>
      <c r="F19" s="150">
        <f t="shared" si="1"/>
        <v>50391</v>
      </c>
      <c r="G19" s="154">
        <f t="shared" si="0"/>
        <v>-30991</v>
      </c>
      <c r="H19" s="86"/>
    </row>
    <row r="20" spans="1:8" s="31" customFormat="1" ht="36.75" customHeight="1">
      <c r="A20" s="42"/>
      <c r="B20" s="187" t="s">
        <v>49</v>
      </c>
      <c r="C20" s="193"/>
      <c r="D20" s="193"/>
      <c r="E20" s="150">
        <f t="shared" si="1"/>
        <v>81382</v>
      </c>
      <c r="F20" s="150">
        <f t="shared" si="1"/>
        <v>50391</v>
      </c>
      <c r="G20" s="153">
        <f t="shared" si="0"/>
        <v>-30991</v>
      </c>
      <c r="H20" s="86"/>
    </row>
    <row r="21" spans="1:8" s="31" customFormat="1" ht="36.75" customHeight="1">
      <c r="A21" s="43"/>
      <c r="B21" s="44"/>
      <c r="C21" s="187" t="s">
        <v>50</v>
      </c>
      <c r="D21" s="188"/>
      <c r="E21" s="150">
        <f t="shared" si="1"/>
        <v>81382</v>
      </c>
      <c r="F21" s="150">
        <f t="shared" si="1"/>
        <v>50391</v>
      </c>
      <c r="G21" s="153">
        <f t="shared" si="0"/>
        <v>-30991</v>
      </c>
      <c r="H21" s="86"/>
    </row>
    <row r="22" spans="1:8" s="31" customFormat="1" ht="45" customHeight="1" thickBot="1">
      <c r="A22" s="43"/>
      <c r="B22" s="54"/>
      <c r="C22" s="44"/>
      <c r="D22" s="91" t="s">
        <v>44</v>
      </c>
      <c r="E22" s="155">
        <v>81382</v>
      </c>
      <c r="F22" s="155">
        <v>50391</v>
      </c>
      <c r="G22" s="153">
        <f t="shared" si="0"/>
        <v>-30991</v>
      </c>
      <c r="H22" s="127" t="s">
        <v>140</v>
      </c>
    </row>
    <row r="23" spans="1:8" s="31" customFormat="1" ht="39.75" customHeight="1" thickBot="1" thickTop="1">
      <c r="A23" s="196" t="s">
        <v>91</v>
      </c>
      <c r="B23" s="197"/>
      <c r="C23" s="197"/>
      <c r="D23" s="197"/>
      <c r="E23" s="156">
        <f>SUM(E5,E12,E19)</f>
        <v>83782</v>
      </c>
      <c r="F23" s="156">
        <f>SUM(F5,F12,F19)</f>
        <v>239225</v>
      </c>
      <c r="G23" s="114">
        <f>F23-E23</f>
        <v>155443</v>
      </c>
      <c r="H23" s="92"/>
    </row>
    <row r="24" ht="19.5" customHeight="1"/>
  </sheetData>
  <sheetProtection/>
  <mergeCells count="22">
    <mergeCell ref="E3:E4"/>
    <mergeCell ref="A16:D16"/>
    <mergeCell ref="E16:E17"/>
    <mergeCell ref="A12:D12"/>
    <mergeCell ref="C7:D7"/>
    <mergeCell ref="A5:D5"/>
    <mergeCell ref="B6:D6"/>
    <mergeCell ref="A3:D3"/>
    <mergeCell ref="A23:D23"/>
    <mergeCell ref="A19:D19"/>
    <mergeCell ref="B20:D20"/>
    <mergeCell ref="C21:D21"/>
    <mergeCell ref="F16:F17"/>
    <mergeCell ref="G16:G17"/>
    <mergeCell ref="H16:H17"/>
    <mergeCell ref="G3:G4"/>
    <mergeCell ref="H3:H4"/>
    <mergeCell ref="C10:D10"/>
    <mergeCell ref="B9:D9"/>
    <mergeCell ref="B13:D13"/>
    <mergeCell ref="C14:D14"/>
    <mergeCell ref="F3:F4"/>
  </mergeCells>
  <printOptions/>
  <pageMargins left="0.7480314960629921" right="0.7480314960629921" top="0.984251968503937" bottom="0.8661417322834646" header="0.5118110236220472" footer="0.5118110236220472"/>
  <pageSetup firstPageNumber="93" useFirstPageNumber="1" horizontalDpi="600" verticalDpi="600" orientation="landscape" paperSize="9" scale="90" r:id="rId3"/>
  <headerFooter differentOddEven="1" alignWithMargins="0">
    <oddFooter>&amp;C- &amp;P -</oddFooter>
    <evenHeader>&amp;C- &amp;P -</even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showGridLines="0" view="pageBreakPreview" zoomScale="90" zoomScaleNormal="75" zoomScaleSheetLayoutView="90" zoomScalePageLayoutView="0" workbookViewId="0" topLeftCell="A1">
      <selection activeCell="A1" sqref="A1:I1"/>
    </sheetView>
  </sheetViews>
  <sheetFormatPr defaultColWidth="8.88671875" defaultRowHeight="13.5"/>
  <cols>
    <col min="1" max="8" width="3.77734375" style="0" customWidth="1"/>
    <col min="9" max="9" width="45.77734375" style="0" customWidth="1"/>
    <col min="10" max="10" width="5.3359375" style="0" customWidth="1"/>
    <col min="11" max="11" width="11.3359375" style="0" customWidth="1"/>
    <col min="12" max="13" width="16.3359375" style="0" customWidth="1"/>
    <col min="14" max="17" width="3.77734375" style="0" customWidth="1"/>
  </cols>
  <sheetData>
    <row r="1" spans="1:9" ht="31.5" customHeight="1">
      <c r="A1" s="226" t="s">
        <v>58</v>
      </c>
      <c r="B1" s="226"/>
      <c r="C1" s="226"/>
      <c r="D1" s="226"/>
      <c r="E1" s="226"/>
      <c r="F1" s="226"/>
      <c r="G1" s="226"/>
      <c r="H1" s="226"/>
      <c r="I1" s="226"/>
    </row>
    <row r="2" spans="1:13" ht="17.25" thickBot="1">
      <c r="A2" s="210" t="s">
        <v>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ht="72" customHeight="1" thickBot="1">
      <c r="A3" s="109" t="s">
        <v>157</v>
      </c>
      <c r="B3" s="110" t="s">
        <v>53</v>
      </c>
      <c r="C3" s="110" t="s">
        <v>54</v>
      </c>
      <c r="D3" s="110" t="s">
        <v>55</v>
      </c>
      <c r="E3" s="111" t="s">
        <v>56</v>
      </c>
      <c r="F3" s="201" t="s">
        <v>92</v>
      </c>
      <c r="G3" s="225"/>
      <c r="H3" s="225"/>
      <c r="I3" s="225"/>
      <c r="J3" s="201" t="s">
        <v>1</v>
      </c>
      <c r="K3" s="202"/>
      <c r="L3" s="112" t="s">
        <v>87</v>
      </c>
      <c r="M3" s="113" t="s">
        <v>2</v>
      </c>
    </row>
    <row r="4" spans="1:13" ht="39.75" customHeight="1" thickTop="1">
      <c r="A4" s="227" t="s">
        <v>158</v>
      </c>
      <c r="B4" s="228"/>
      <c r="C4" s="228"/>
      <c r="D4" s="228"/>
      <c r="E4" s="228"/>
      <c r="F4" s="228"/>
      <c r="G4" s="228"/>
      <c r="H4" s="228"/>
      <c r="I4" s="228"/>
      <c r="J4" s="141"/>
      <c r="K4" s="142">
        <f>K5</f>
        <v>83782</v>
      </c>
      <c r="L4" s="107">
        <f>L5</f>
        <v>239225</v>
      </c>
      <c r="M4" s="108">
        <f aca="true" t="shared" si="0" ref="M4:M15">SUM(L4-K4)</f>
        <v>155443</v>
      </c>
    </row>
    <row r="5" spans="1:13" ht="36" customHeight="1">
      <c r="A5" s="55"/>
      <c r="B5" s="213" t="s">
        <v>147</v>
      </c>
      <c r="C5" s="214"/>
      <c r="D5" s="214"/>
      <c r="E5" s="214"/>
      <c r="F5" s="214"/>
      <c r="G5" s="214"/>
      <c r="H5" s="214"/>
      <c r="I5" s="214"/>
      <c r="J5" s="93"/>
      <c r="K5" s="138">
        <f>SUM(K6,K18)</f>
        <v>83782</v>
      </c>
      <c r="L5" s="93">
        <f>SUM(L6,L18)</f>
        <v>239225</v>
      </c>
      <c r="M5" s="63">
        <f t="shared" si="0"/>
        <v>155443</v>
      </c>
    </row>
    <row r="6" spans="1:13" ht="36" customHeight="1">
      <c r="A6" s="56"/>
      <c r="B6" s="57"/>
      <c r="C6" s="213" t="s">
        <v>129</v>
      </c>
      <c r="D6" s="214"/>
      <c r="E6" s="214"/>
      <c r="F6" s="214"/>
      <c r="G6" s="214"/>
      <c r="H6" s="214"/>
      <c r="I6" s="214"/>
      <c r="J6" s="93"/>
      <c r="K6" s="138">
        <f>K7</f>
        <v>0</v>
      </c>
      <c r="L6" s="93">
        <f>L7</f>
        <v>200000</v>
      </c>
      <c r="M6" s="63">
        <f t="shared" si="0"/>
        <v>200000</v>
      </c>
    </row>
    <row r="7" spans="1:13" ht="36" customHeight="1">
      <c r="A7" s="56"/>
      <c r="B7" s="58"/>
      <c r="C7" s="57"/>
      <c r="D7" s="213" t="s">
        <v>130</v>
      </c>
      <c r="E7" s="214"/>
      <c r="F7" s="214"/>
      <c r="G7" s="214"/>
      <c r="H7" s="214"/>
      <c r="I7" s="214"/>
      <c r="J7" s="93"/>
      <c r="K7" s="138">
        <f>K8</f>
        <v>0</v>
      </c>
      <c r="L7" s="93">
        <f>L8</f>
        <v>200000</v>
      </c>
      <c r="M7" s="63">
        <f t="shared" si="0"/>
        <v>200000</v>
      </c>
    </row>
    <row r="8" spans="1:13" ht="36" customHeight="1">
      <c r="A8" s="56"/>
      <c r="B8" s="58"/>
      <c r="C8" s="58"/>
      <c r="D8" s="57"/>
      <c r="E8" s="213" t="s">
        <v>131</v>
      </c>
      <c r="F8" s="214"/>
      <c r="G8" s="214"/>
      <c r="H8" s="214"/>
      <c r="I8" s="214"/>
      <c r="J8" s="93"/>
      <c r="K8" s="138">
        <f>K9+K15</f>
        <v>0</v>
      </c>
      <c r="L8" s="93">
        <f>L9+L15</f>
        <v>200000</v>
      </c>
      <c r="M8" s="63">
        <f t="shared" si="0"/>
        <v>200000</v>
      </c>
    </row>
    <row r="9" spans="1:13" ht="36" customHeight="1">
      <c r="A9" s="56"/>
      <c r="B9" s="58"/>
      <c r="C9" s="58"/>
      <c r="D9" s="58"/>
      <c r="E9" s="59"/>
      <c r="F9" s="213" t="s">
        <v>132</v>
      </c>
      <c r="G9" s="214"/>
      <c r="H9" s="214"/>
      <c r="I9" s="214"/>
      <c r="J9" s="93"/>
      <c r="K9" s="138">
        <f>K10</f>
        <v>0</v>
      </c>
      <c r="L9" s="93">
        <f>L10</f>
        <v>200000</v>
      </c>
      <c r="M9" s="63">
        <f t="shared" si="0"/>
        <v>200000</v>
      </c>
    </row>
    <row r="10" spans="1:13" ht="36" customHeight="1">
      <c r="A10" s="56"/>
      <c r="B10" s="58"/>
      <c r="C10" s="58"/>
      <c r="D10" s="58"/>
      <c r="E10" s="60"/>
      <c r="F10" s="101"/>
      <c r="G10" s="203" t="s">
        <v>133</v>
      </c>
      <c r="H10" s="203"/>
      <c r="I10" s="205"/>
      <c r="J10" s="93"/>
      <c r="K10" s="138">
        <f>SUM(K13:K14)</f>
        <v>0</v>
      </c>
      <c r="L10" s="93">
        <f>L11</f>
        <v>200000</v>
      </c>
      <c r="M10" s="63">
        <f t="shared" si="0"/>
        <v>200000</v>
      </c>
    </row>
    <row r="11" spans="1:13" ht="31.5" customHeight="1">
      <c r="A11" s="56"/>
      <c r="B11" s="58"/>
      <c r="C11" s="58"/>
      <c r="D11" s="58"/>
      <c r="E11" s="61"/>
      <c r="F11" s="102"/>
      <c r="G11" s="103"/>
      <c r="H11" s="211" t="s">
        <v>152</v>
      </c>
      <c r="I11" s="212"/>
      <c r="J11" s="126"/>
      <c r="K11" s="145">
        <v>0</v>
      </c>
      <c r="L11" s="126">
        <f>L12+L13</f>
        <v>200000</v>
      </c>
      <c r="M11" s="104">
        <f t="shared" si="0"/>
        <v>200000</v>
      </c>
    </row>
    <row r="12" spans="1:13" ht="31.5" customHeight="1">
      <c r="A12" s="56"/>
      <c r="B12" s="58"/>
      <c r="C12" s="58"/>
      <c r="D12" s="58"/>
      <c r="E12" s="61"/>
      <c r="F12" s="137"/>
      <c r="G12" s="136"/>
      <c r="H12" s="206"/>
      <c r="I12" s="207"/>
      <c r="J12" s="140" t="s">
        <v>150</v>
      </c>
      <c r="K12" s="146">
        <v>0</v>
      </c>
      <c r="L12" s="140">
        <v>100000</v>
      </c>
      <c r="M12" s="147">
        <f t="shared" si="0"/>
        <v>100000</v>
      </c>
    </row>
    <row r="13" spans="1:13" ht="31.5" customHeight="1">
      <c r="A13" s="56"/>
      <c r="B13" s="58"/>
      <c r="C13" s="58"/>
      <c r="D13" s="58"/>
      <c r="E13" s="61"/>
      <c r="F13" s="137"/>
      <c r="G13" s="136"/>
      <c r="H13" s="206"/>
      <c r="I13" s="207"/>
      <c r="J13" s="107" t="s">
        <v>151</v>
      </c>
      <c r="K13" s="148">
        <v>0</v>
      </c>
      <c r="L13" s="107">
        <v>100000</v>
      </c>
      <c r="M13" s="108">
        <f t="shared" si="0"/>
        <v>100000</v>
      </c>
    </row>
    <row r="14" spans="1:13" ht="39.75" customHeight="1" hidden="1">
      <c r="A14" s="56"/>
      <c r="B14" s="58"/>
      <c r="C14" s="58"/>
      <c r="D14" s="58"/>
      <c r="E14" s="61"/>
      <c r="F14" s="118"/>
      <c r="G14" s="119"/>
      <c r="H14" s="208" t="s">
        <v>148</v>
      </c>
      <c r="I14" s="209"/>
      <c r="J14" s="94"/>
      <c r="K14" s="143"/>
      <c r="L14" s="94">
        <v>0</v>
      </c>
      <c r="M14" s="63">
        <f t="shared" si="0"/>
        <v>0</v>
      </c>
    </row>
    <row r="15" spans="1:13" ht="39.75" customHeight="1" hidden="1">
      <c r="A15" s="56"/>
      <c r="B15" s="58"/>
      <c r="C15" s="58"/>
      <c r="D15" s="58"/>
      <c r="E15" s="60"/>
      <c r="F15" s="213" t="s">
        <v>134</v>
      </c>
      <c r="G15" s="214"/>
      <c r="H15" s="214"/>
      <c r="I15" s="214"/>
      <c r="J15" s="93"/>
      <c r="K15" s="138">
        <f>K16</f>
        <v>0</v>
      </c>
      <c r="L15" s="93">
        <f>L16</f>
        <v>0</v>
      </c>
      <c r="M15" s="63">
        <f t="shared" si="0"/>
        <v>0</v>
      </c>
    </row>
    <row r="16" spans="1:13" ht="39.75" customHeight="1" hidden="1">
      <c r="A16" s="56"/>
      <c r="B16" s="58"/>
      <c r="C16" s="58"/>
      <c r="D16" s="58"/>
      <c r="E16" s="60"/>
      <c r="F16" s="101"/>
      <c r="G16" s="203" t="s">
        <v>135</v>
      </c>
      <c r="H16" s="203"/>
      <c r="I16" s="205"/>
      <c r="J16" s="93"/>
      <c r="K16" s="138">
        <f>SUM(K17:K17)</f>
        <v>0</v>
      </c>
      <c r="L16" s="93">
        <f>SUM(L17:L17)</f>
        <v>0</v>
      </c>
      <c r="M16" s="63">
        <f>SUM(M17:M17)</f>
        <v>0</v>
      </c>
    </row>
    <row r="17" spans="1:13" ht="39.75" customHeight="1" hidden="1">
      <c r="A17" s="56"/>
      <c r="B17" s="58"/>
      <c r="C17" s="58"/>
      <c r="D17" s="58"/>
      <c r="E17" s="60"/>
      <c r="F17" s="116"/>
      <c r="G17" s="117"/>
      <c r="H17" s="203" t="s">
        <v>149</v>
      </c>
      <c r="I17" s="204"/>
      <c r="J17" s="94"/>
      <c r="K17" s="143"/>
      <c r="L17" s="94">
        <v>0</v>
      </c>
      <c r="M17" s="63">
        <f>SUM(L17-K17)</f>
        <v>0</v>
      </c>
    </row>
    <row r="18" spans="1:13" ht="36" customHeight="1" thickBot="1">
      <c r="A18" s="120"/>
      <c r="B18" s="121"/>
      <c r="C18" s="219" t="s">
        <v>136</v>
      </c>
      <c r="D18" s="220"/>
      <c r="E18" s="220"/>
      <c r="F18" s="220"/>
      <c r="G18" s="220"/>
      <c r="H18" s="220"/>
      <c r="I18" s="220"/>
      <c r="J18" s="122"/>
      <c r="K18" s="144">
        <f>K21</f>
        <v>83782</v>
      </c>
      <c r="L18" s="122">
        <f>L21</f>
        <v>39225</v>
      </c>
      <c r="M18" s="123">
        <f>SUM(L18-K18)</f>
        <v>-44557</v>
      </c>
    </row>
    <row r="19" spans="1:13" ht="17.25" thickBot="1">
      <c r="A19" s="210" t="s">
        <v>9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</row>
    <row r="20" spans="1:13" ht="72" customHeight="1" thickBot="1">
      <c r="A20" s="109" t="s">
        <v>52</v>
      </c>
      <c r="B20" s="110" t="s">
        <v>53</v>
      </c>
      <c r="C20" s="110" t="s">
        <v>54</v>
      </c>
      <c r="D20" s="110" t="s">
        <v>55</v>
      </c>
      <c r="E20" s="111" t="s">
        <v>56</v>
      </c>
      <c r="F20" s="201" t="s">
        <v>92</v>
      </c>
      <c r="G20" s="225"/>
      <c r="H20" s="225"/>
      <c r="I20" s="225"/>
      <c r="J20" s="201" t="s">
        <v>1</v>
      </c>
      <c r="K20" s="202"/>
      <c r="L20" s="112" t="s">
        <v>87</v>
      </c>
      <c r="M20" s="113" t="s">
        <v>2</v>
      </c>
    </row>
    <row r="21" spans="1:13" ht="37.5" customHeight="1" thickTop="1">
      <c r="A21" s="56"/>
      <c r="B21" s="58"/>
      <c r="C21" s="58"/>
      <c r="D21" s="221" t="s">
        <v>137</v>
      </c>
      <c r="E21" s="222"/>
      <c r="F21" s="222"/>
      <c r="G21" s="222"/>
      <c r="H21" s="222"/>
      <c r="I21" s="222"/>
      <c r="J21" s="126"/>
      <c r="K21" s="145">
        <f aca="true" t="shared" si="1" ref="K21:L23">K22</f>
        <v>83782</v>
      </c>
      <c r="L21" s="126">
        <f t="shared" si="1"/>
        <v>39225</v>
      </c>
      <c r="M21" s="104">
        <f aca="true" t="shared" si="2" ref="M21:M26">SUM(L21-K21)</f>
        <v>-44557</v>
      </c>
    </row>
    <row r="22" spans="1:13" ht="37.5" customHeight="1">
      <c r="A22" s="56"/>
      <c r="B22" s="58"/>
      <c r="C22" s="58"/>
      <c r="D22" s="57"/>
      <c r="E22" s="223" t="s">
        <v>139</v>
      </c>
      <c r="F22" s="224"/>
      <c r="G22" s="224"/>
      <c r="H22" s="224"/>
      <c r="I22" s="224"/>
      <c r="J22" s="93"/>
      <c r="K22" s="138">
        <f t="shared" si="1"/>
        <v>83782</v>
      </c>
      <c r="L22" s="93">
        <f t="shared" si="1"/>
        <v>39225</v>
      </c>
      <c r="M22" s="63">
        <f t="shared" si="2"/>
        <v>-44557</v>
      </c>
    </row>
    <row r="23" spans="1:13" ht="37.5" customHeight="1">
      <c r="A23" s="56"/>
      <c r="B23" s="58"/>
      <c r="C23" s="58"/>
      <c r="D23" s="58"/>
      <c r="E23" s="60"/>
      <c r="F23" s="213" t="s">
        <v>73</v>
      </c>
      <c r="G23" s="214"/>
      <c r="H23" s="214"/>
      <c r="I23" s="214"/>
      <c r="J23" s="93"/>
      <c r="K23" s="138">
        <f t="shared" si="1"/>
        <v>83782</v>
      </c>
      <c r="L23" s="93">
        <f t="shared" si="1"/>
        <v>39225</v>
      </c>
      <c r="M23" s="63">
        <f t="shared" si="2"/>
        <v>-44557</v>
      </c>
    </row>
    <row r="24" spans="1:13" ht="37.5" customHeight="1">
      <c r="A24" s="56"/>
      <c r="B24" s="58"/>
      <c r="C24" s="58"/>
      <c r="D24" s="58"/>
      <c r="E24" s="60"/>
      <c r="F24" s="101"/>
      <c r="G24" s="203" t="s">
        <v>138</v>
      </c>
      <c r="H24" s="203"/>
      <c r="I24" s="203"/>
      <c r="J24" s="93"/>
      <c r="K24" s="138">
        <f>SUM(K25:K25)</f>
        <v>83782</v>
      </c>
      <c r="L24" s="93">
        <f>SUM(L25:L25)</f>
        <v>39225</v>
      </c>
      <c r="M24" s="63">
        <f t="shared" si="2"/>
        <v>-44557</v>
      </c>
    </row>
    <row r="25" spans="1:13" ht="37.5" customHeight="1" thickBot="1">
      <c r="A25" s="56"/>
      <c r="B25" s="58"/>
      <c r="C25" s="58"/>
      <c r="D25" s="58"/>
      <c r="E25" s="60"/>
      <c r="F25" s="102"/>
      <c r="G25" s="103"/>
      <c r="H25" s="215" t="s">
        <v>156</v>
      </c>
      <c r="I25" s="216"/>
      <c r="J25" s="126"/>
      <c r="K25" s="145">
        <v>83782</v>
      </c>
      <c r="L25" s="126">
        <v>39225</v>
      </c>
      <c r="M25" s="104">
        <f t="shared" si="2"/>
        <v>-44557</v>
      </c>
    </row>
    <row r="26" spans="1:13" ht="45" customHeight="1" thickBot="1" thickTop="1">
      <c r="A26" s="217" t="s">
        <v>0</v>
      </c>
      <c r="B26" s="218"/>
      <c r="C26" s="218"/>
      <c r="D26" s="218"/>
      <c r="E26" s="218"/>
      <c r="F26" s="218"/>
      <c r="G26" s="218"/>
      <c r="H26" s="218"/>
      <c r="I26" s="218"/>
      <c r="J26" s="105"/>
      <c r="K26" s="139">
        <f>SUM(K4)</f>
        <v>83782</v>
      </c>
      <c r="L26" s="105">
        <f>SUM(L4)</f>
        <v>239225</v>
      </c>
      <c r="M26" s="106">
        <f t="shared" si="2"/>
        <v>155443</v>
      </c>
    </row>
  </sheetData>
  <sheetProtection/>
  <mergeCells count="28">
    <mergeCell ref="D7:I7"/>
    <mergeCell ref="E8:I8"/>
    <mergeCell ref="F9:I9"/>
    <mergeCell ref="A1:I1"/>
    <mergeCell ref="A2:M2"/>
    <mergeCell ref="F3:I3"/>
    <mergeCell ref="A4:I4"/>
    <mergeCell ref="B5:I5"/>
    <mergeCell ref="C6:I6"/>
    <mergeCell ref="J3:K3"/>
    <mergeCell ref="F23:I23"/>
    <mergeCell ref="G24:I24"/>
    <mergeCell ref="H25:I25"/>
    <mergeCell ref="A26:I26"/>
    <mergeCell ref="F15:I15"/>
    <mergeCell ref="C18:I18"/>
    <mergeCell ref="D21:I21"/>
    <mergeCell ref="E22:I22"/>
    <mergeCell ref="F20:I20"/>
    <mergeCell ref="G16:I16"/>
    <mergeCell ref="J20:K20"/>
    <mergeCell ref="H17:I17"/>
    <mergeCell ref="G10:I10"/>
    <mergeCell ref="H13:I13"/>
    <mergeCell ref="H14:I14"/>
    <mergeCell ref="A19:M19"/>
    <mergeCell ref="H11:I11"/>
    <mergeCell ref="H12:I12"/>
  </mergeCells>
  <printOptions/>
  <pageMargins left="0.7480314960629921" right="0.7480314960629921" top="0.984251968503937" bottom="0.8661417322834646" header="0.5118110236220472" footer="0.5118110236220472"/>
  <pageSetup firstPageNumber="95" useFirstPageNumber="1" fitToHeight="0" horizontalDpi="600" verticalDpi="600" orientation="landscape" paperSize="9" scale="90" r:id="rId1"/>
  <headerFooter differentOddEven="1" alignWithMargins="0">
    <oddFooter>&amp;C- &amp;P -</oddFooter>
    <evenHeader>&amp;C- &amp;P -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="90" zoomScaleNormal="75" zoomScaleSheetLayoutView="90" zoomScalePageLayoutView="0" workbookViewId="0" topLeftCell="A1">
      <selection activeCell="A1" sqref="A1:I1"/>
    </sheetView>
  </sheetViews>
  <sheetFormatPr defaultColWidth="8.88671875" defaultRowHeight="13.5"/>
  <cols>
    <col min="1" max="1" width="7.6640625" style="14" customWidth="1"/>
    <col min="2" max="2" width="8.5546875" style="14" customWidth="1"/>
    <col min="3" max="9" width="7.6640625" style="14" customWidth="1"/>
    <col min="10" max="10" width="8.5546875" style="14" customWidth="1"/>
    <col min="11" max="15" width="7.6640625" style="14" customWidth="1"/>
    <col min="16" max="16" width="8.5546875" style="14" customWidth="1"/>
    <col min="17" max="16384" width="8.88671875" style="14" customWidth="1"/>
  </cols>
  <sheetData>
    <row r="1" spans="1:9" ht="21.75">
      <c r="A1" s="173" t="s">
        <v>61</v>
      </c>
      <c r="B1" s="173"/>
      <c r="C1" s="173"/>
      <c r="D1" s="173"/>
      <c r="E1" s="173"/>
      <c r="F1" s="173"/>
      <c r="G1" s="173"/>
      <c r="H1" s="173"/>
      <c r="I1" s="173"/>
    </row>
    <row r="2" ht="19.5" customHeight="1" thickBot="1">
      <c r="P2" s="33" t="s">
        <v>3</v>
      </c>
    </row>
    <row r="3" spans="1:16" ht="30" customHeight="1">
      <c r="A3" s="230" t="s">
        <v>11</v>
      </c>
      <c r="B3" s="183" t="s">
        <v>79</v>
      </c>
      <c r="C3" s="229"/>
      <c r="D3" s="229"/>
      <c r="E3" s="229"/>
      <c r="F3" s="229"/>
      <c r="G3" s="229"/>
      <c r="H3" s="229"/>
      <c r="I3" s="229"/>
      <c r="J3" s="183" t="s">
        <v>80</v>
      </c>
      <c r="K3" s="183"/>
      <c r="L3" s="183"/>
      <c r="M3" s="183"/>
      <c r="N3" s="183"/>
      <c r="O3" s="183"/>
      <c r="P3" s="185" t="s">
        <v>78</v>
      </c>
    </row>
    <row r="4" spans="1:16" ht="88.5" customHeight="1" thickBot="1">
      <c r="A4" s="231"/>
      <c r="B4" s="84" t="s">
        <v>7</v>
      </c>
      <c r="C4" s="84" t="s">
        <v>98</v>
      </c>
      <c r="D4" s="84" t="s">
        <v>99</v>
      </c>
      <c r="E4" s="84" t="s">
        <v>100</v>
      </c>
      <c r="F4" s="84" t="s">
        <v>104</v>
      </c>
      <c r="G4" s="84" t="s">
        <v>101</v>
      </c>
      <c r="H4" s="84" t="s">
        <v>10</v>
      </c>
      <c r="I4" s="84" t="s">
        <v>6</v>
      </c>
      <c r="J4" s="84" t="s">
        <v>59</v>
      </c>
      <c r="K4" s="84" t="s">
        <v>105</v>
      </c>
      <c r="L4" s="84" t="s">
        <v>8</v>
      </c>
      <c r="M4" s="84" t="s">
        <v>102</v>
      </c>
      <c r="N4" s="84" t="s">
        <v>103</v>
      </c>
      <c r="O4" s="84" t="s">
        <v>6</v>
      </c>
      <c r="P4" s="232"/>
    </row>
    <row r="5" spans="1:16" s="37" customFormat="1" ht="43.5" customHeight="1" thickTop="1">
      <c r="A5" s="95" t="s">
        <v>97</v>
      </c>
      <c r="B5" s="96">
        <f aca="true" t="shared" si="0" ref="B5:B11">SUM(C5:I5)</f>
        <v>0</v>
      </c>
      <c r="C5" s="96"/>
      <c r="D5" s="96"/>
      <c r="E5" s="96"/>
      <c r="F5" s="96"/>
      <c r="G5" s="96"/>
      <c r="H5" s="96"/>
      <c r="I5" s="96"/>
      <c r="J5" s="96">
        <f>SUM(K5:O5)</f>
        <v>0</v>
      </c>
      <c r="K5" s="96"/>
      <c r="L5" s="96"/>
      <c r="M5" s="96"/>
      <c r="N5" s="96"/>
      <c r="O5" s="96"/>
      <c r="P5" s="97">
        <f>B5-J5</f>
        <v>0</v>
      </c>
    </row>
    <row r="6" spans="1:16" s="37" customFormat="1" ht="43.5" customHeight="1">
      <c r="A6" s="34">
        <v>2006</v>
      </c>
      <c r="B6" s="62">
        <f t="shared" si="0"/>
        <v>0</v>
      </c>
      <c r="C6" s="62"/>
      <c r="D6" s="62"/>
      <c r="E6" s="62"/>
      <c r="F6" s="62"/>
      <c r="G6" s="62"/>
      <c r="H6" s="62"/>
      <c r="I6" s="62"/>
      <c r="J6" s="62">
        <f aca="true" t="shared" si="1" ref="J6:J12">SUM(K6:O6)</f>
        <v>0</v>
      </c>
      <c r="K6" s="62"/>
      <c r="L6" s="62"/>
      <c r="M6" s="62"/>
      <c r="N6" s="62"/>
      <c r="O6" s="62"/>
      <c r="P6" s="63">
        <f aca="true" t="shared" si="2" ref="P6:P12">B6-J6</f>
        <v>0</v>
      </c>
    </row>
    <row r="7" spans="1:16" s="37" customFormat="1" ht="43.5" customHeight="1">
      <c r="A7" s="34">
        <v>2007</v>
      </c>
      <c r="B7" s="62">
        <f t="shared" si="0"/>
        <v>0</v>
      </c>
      <c r="C7" s="62"/>
      <c r="D7" s="62"/>
      <c r="E7" s="62"/>
      <c r="F7" s="62"/>
      <c r="G7" s="62"/>
      <c r="H7" s="62"/>
      <c r="I7" s="62"/>
      <c r="J7" s="62">
        <f t="shared" si="1"/>
        <v>0</v>
      </c>
      <c r="K7" s="62"/>
      <c r="L7" s="62"/>
      <c r="M7" s="62"/>
      <c r="N7" s="62"/>
      <c r="O7" s="62"/>
      <c r="P7" s="63">
        <f t="shared" si="2"/>
        <v>0</v>
      </c>
    </row>
    <row r="8" spans="1:16" s="37" customFormat="1" ht="43.5" customHeight="1">
      <c r="A8" s="34">
        <v>2008</v>
      </c>
      <c r="B8" s="62">
        <f t="shared" si="0"/>
        <v>0</v>
      </c>
      <c r="C8" s="62"/>
      <c r="D8" s="62"/>
      <c r="E8" s="62"/>
      <c r="F8" s="62"/>
      <c r="G8" s="62"/>
      <c r="H8" s="62"/>
      <c r="I8" s="62"/>
      <c r="J8" s="62">
        <f t="shared" si="1"/>
        <v>0</v>
      </c>
      <c r="K8" s="62"/>
      <c r="L8" s="62"/>
      <c r="M8" s="62"/>
      <c r="N8" s="62"/>
      <c r="O8" s="62"/>
      <c r="P8" s="63">
        <f t="shared" si="2"/>
        <v>0</v>
      </c>
    </row>
    <row r="9" spans="1:16" s="37" customFormat="1" ht="43.5" customHeight="1">
      <c r="A9" s="34">
        <v>2009</v>
      </c>
      <c r="B9" s="62">
        <f t="shared" si="0"/>
        <v>87674</v>
      </c>
      <c r="C9" s="62"/>
      <c r="D9" s="62"/>
      <c r="E9" s="62"/>
      <c r="F9" s="62"/>
      <c r="G9" s="62"/>
      <c r="H9" s="62">
        <v>562</v>
      </c>
      <c r="I9" s="62">
        <v>87112</v>
      </c>
      <c r="J9" s="62">
        <f t="shared" si="1"/>
        <v>0</v>
      </c>
      <c r="K9" s="62"/>
      <c r="L9" s="62"/>
      <c r="M9" s="62"/>
      <c r="N9" s="62"/>
      <c r="O9" s="62"/>
      <c r="P9" s="63">
        <f t="shared" si="2"/>
        <v>87674</v>
      </c>
    </row>
    <row r="10" spans="1:16" s="37" customFormat="1" ht="43.5" customHeight="1">
      <c r="A10" s="34">
        <v>2010</v>
      </c>
      <c r="B10" s="62">
        <f t="shared" si="0"/>
        <v>11217</v>
      </c>
      <c r="C10" s="62"/>
      <c r="D10" s="62"/>
      <c r="E10" s="62"/>
      <c r="F10" s="62"/>
      <c r="G10" s="62"/>
      <c r="H10" s="62">
        <v>857</v>
      </c>
      <c r="I10" s="62">
        <v>10360</v>
      </c>
      <c r="J10" s="62">
        <f t="shared" si="1"/>
        <v>48500</v>
      </c>
      <c r="K10" s="62">
        <v>48500</v>
      </c>
      <c r="L10" s="62"/>
      <c r="M10" s="62"/>
      <c r="N10" s="62"/>
      <c r="O10" s="62"/>
      <c r="P10" s="63">
        <f t="shared" si="2"/>
        <v>-37283</v>
      </c>
    </row>
    <row r="11" spans="1:16" s="37" customFormat="1" ht="43.5" customHeight="1" thickBot="1">
      <c r="A11" s="98">
        <v>2011</v>
      </c>
      <c r="B11" s="99">
        <f t="shared" si="0"/>
        <v>188834</v>
      </c>
      <c r="C11" s="99">
        <v>83000</v>
      </c>
      <c r="D11" s="99">
        <v>100000</v>
      </c>
      <c r="E11" s="99"/>
      <c r="F11" s="99"/>
      <c r="G11" s="99"/>
      <c r="H11" s="99">
        <v>5834</v>
      </c>
      <c r="I11" s="99"/>
      <c r="J11" s="99">
        <f t="shared" si="1"/>
        <v>200000</v>
      </c>
      <c r="K11" s="99">
        <v>200000</v>
      </c>
      <c r="L11" s="99"/>
      <c r="M11" s="99"/>
      <c r="N11" s="99"/>
      <c r="O11" s="99"/>
      <c r="P11" s="100">
        <f t="shared" si="2"/>
        <v>-11166</v>
      </c>
    </row>
    <row r="12" spans="1:16" s="37" customFormat="1" ht="43.5" customHeight="1" thickBot="1" thickTop="1">
      <c r="A12" s="79" t="s">
        <v>60</v>
      </c>
      <c r="B12" s="80">
        <f aca="true" t="shared" si="3" ref="B12:I12">SUM(B5:B11)</f>
        <v>287725</v>
      </c>
      <c r="C12" s="80">
        <f t="shared" si="3"/>
        <v>83000</v>
      </c>
      <c r="D12" s="80">
        <f t="shared" si="3"/>
        <v>100000</v>
      </c>
      <c r="E12" s="80">
        <f t="shared" si="3"/>
        <v>0</v>
      </c>
      <c r="F12" s="80">
        <f t="shared" si="3"/>
        <v>0</v>
      </c>
      <c r="G12" s="80">
        <f>SUM(G5:G11)</f>
        <v>0</v>
      </c>
      <c r="H12" s="80">
        <f t="shared" si="3"/>
        <v>7253</v>
      </c>
      <c r="I12" s="80">
        <f t="shared" si="3"/>
        <v>97472</v>
      </c>
      <c r="J12" s="80">
        <f t="shared" si="1"/>
        <v>248500</v>
      </c>
      <c r="K12" s="80">
        <f>SUM(K5:K11)</f>
        <v>248500</v>
      </c>
      <c r="L12" s="80">
        <f>SUM(L5:L11)</f>
        <v>0</v>
      </c>
      <c r="M12" s="80">
        <f>SUM(M5:M11)</f>
        <v>0</v>
      </c>
      <c r="N12" s="80">
        <f>SUM(N5:N11)</f>
        <v>0</v>
      </c>
      <c r="O12" s="80">
        <f>SUM(O5:O11)</f>
        <v>0</v>
      </c>
      <c r="P12" s="81">
        <f t="shared" si="2"/>
        <v>39225</v>
      </c>
    </row>
  </sheetData>
  <sheetProtection/>
  <mergeCells count="5">
    <mergeCell ref="B3:I3"/>
    <mergeCell ref="A1:I1"/>
    <mergeCell ref="A3:A4"/>
    <mergeCell ref="P3:P4"/>
    <mergeCell ref="J3:O3"/>
  </mergeCells>
  <printOptions/>
  <pageMargins left="0.7480314960629921" right="0.7480314960629921" top="0.984251968503937" bottom="0.8661417322834646" header="0.5118110236220472" footer="0.5118110236220472"/>
  <pageSetup firstPageNumber="97" useFirstPageNumber="1" fitToHeight="0" horizontalDpi="600" verticalDpi="600" orientation="landscape" paperSize="9" scale="90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8.88671875" defaultRowHeight="13.5"/>
  <cols>
    <col min="1" max="2" width="17.77734375" style="14" customWidth="1"/>
    <col min="3" max="6" width="17.99609375" style="14" customWidth="1"/>
    <col min="7" max="7" width="17.77734375" style="14" customWidth="1"/>
    <col min="8" max="16384" width="8.88671875" style="14" customWidth="1"/>
  </cols>
  <sheetData>
    <row r="1" spans="1:6" ht="21.75">
      <c r="A1" s="173" t="s">
        <v>63</v>
      </c>
      <c r="B1" s="173"/>
      <c r="C1" s="173"/>
      <c r="D1" s="173"/>
      <c r="E1" s="173"/>
      <c r="F1" s="173"/>
    </row>
    <row r="2" ht="15" customHeight="1" thickBot="1">
      <c r="G2" s="33" t="s">
        <v>3</v>
      </c>
    </row>
    <row r="3" spans="1:7" ht="36" customHeight="1">
      <c r="A3" s="230" t="s">
        <v>71</v>
      </c>
      <c r="B3" s="199" t="s">
        <v>64</v>
      </c>
      <c r="C3" s="233" t="s">
        <v>65</v>
      </c>
      <c r="D3" s="234"/>
      <c r="E3" s="234"/>
      <c r="F3" s="235"/>
      <c r="G3" s="185" t="s">
        <v>70</v>
      </c>
    </row>
    <row r="4" spans="1:7" ht="36" customHeight="1" thickBot="1">
      <c r="A4" s="231"/>
      <c r="B4" s="200"/>
      <c r="C4" s="84" t="s">
        <v>106</v>
      </c>
      <c r="D4" s="84" t="s">
        <v>94</v>
      </c>
      <c r="E4" s="84" t="s">
        <v>107</v>
      </c>
      <c r="F4" s="84" t="s">
        <v>69</v>
      </c>
      <c r="G4" s="232"/>
    </row>
    <row r="5" spans="1:7" s="37" customFormat="1" ht="36" customHeight="1" thickTop="1">
      <c r="A5" s="64" t="s">
        <v>72</v>
      </c>
      <c r="B5" s="82"/>
      <c r="C5" s="82">
        <f>SUM(C6,C11)</f>
        <v>87674</v>
      </c>
      <c r="D5" s="82">
        <f>SUM(D6,D11)</f>
        <v>50391</v>
      </c>
      <c r="E5" s="82">
        <f>SUM(E6,E11)</f>
        <v>39225</v>
      </c>
      <c r="F5" s="124">
        <f>E5-D5</f>
        <v>-11166</v>
      </c>
      <c r="G5" s="83"/>
    </row>
    <row r="6" spans="1:7" s="37" customFormat="1" ht="36" customHeight="1">
      <c r="A6" s="236" t="s">
        <v>66</v>
      </c>
      <c r="B6" s="41" t="s">
        <v>68</v>
      </c>
      <c r="C6" s="35">
        <f>SUM(C7:C10)</f>
        <v>87674</v>
      </c>
      <c r="D6" s="35">
        <f>SUM(D7:D10)</f>
        <v>50391</v>
      </c>
      <c r="E6" s="35">
        <f>SUM(E7:E10)</f>
        <v>39225</v>
      </c>
      <c r="F6" s="125">
        <f>E6-D6</f>
        <v>-11166</v>
      </c>
      <c r="G6" s="36"/>
    </row>
    <row r="7" spans="1:7" s="37" customFormat="1" ht="36" customHeight="1">
      <c r="A7" s="237"/>
      <c r="B7" s="41" t="s">
        <v>115</v>
      </c>
      <c r="C7" s="35">
        <v>87674</v>
      </c>
      <c r="D7" s="35">
        <v>50391</v>
      </c>
      <c r="E7" s="35">
        <v>39225</v>
      </c>
      <c r="F7" s="125">
        <f>E7-D7</f>
        <v>-11166</v>
      </c>
      <c r="G7" s="36"/>
    </row>
    <row r="8" spans="1:7" s="37" customFormat="1" ht="36" customHeight="1">
      <c r="A8" s="237"/>
      <c r="B8" s="35"/>
      <c r="C8" s="35"/>
      <c r="D8" s="35"/>
      <c r="E8" s="35"/>
      <c r="F8" s="35"/>
      <c r="G8" s="36"/>
    </row>
    <row r="9" spans="1:7" s="37" customFormat="1" ht="36" customHeight="1">
      <c r="A9" s="237"/>
      <c r="B9" s="35"/>
      <c r="C9" s="35"/>
      <c r="D9" s="35"/>
      <c r="E9" s="35"/>
      <c r="F9" s="35"/>
      <c r="G9" s="36"/>
    </row>
    <row r="10" spans="1:7" s="37" customFormat="1" ht="36" customHeight="1">
      <c r="A10" s="238"/>
      <c r="B10" s="35"/>
      <c r="C10" s="35"/>
      <c r="D10" s="35"/>
      <c r="E10" s="35"/>
      <c r="F10" s="35"/>
      <c r="G10" s="36"/>
    </row>
    <row r="11" spans="1:7" s="37" customFormat="1" ht="36" customHeight="1">
      <c r="A11" s="236" t="s">
        <v>67</v>
      </c>
      <c r="B11" s="41" t="s">
        <v>68</v>
      </c>
      <c r="C11" s="35">
        <f>SUM(C12:C15)</f>
        <v>0</v>
      </c>
      <c r="D11" s="35">
        <f>SUM(D12:D15)</f>
        <v>0</v>
      </c>
      <c r="E11" s="35">
        <f>SUM(E12:E15)</f>
        <v>0</v>
      </c>
      <c r="F11" s="35">
        <f>E11-D11</f>
        <v>0</v>
      </c>
      <c r="G11" s="36"/>
    </row>
    <row r="12" spans="1:7" s="37" customFormat="1" ht="36" customHeight="1">
      <c r="A12" s="237"/>
      <c r="B12" s="35"/>
      <c r="C12" s="35"/>
      <c r="D12" s="35"/>
      <c r="E12" s="35"/>
      <c r="F12" s="35"/>
      <c r="G12" s="36"/>
    </row>
    <row r="13" spans="1:7" s="37" customFormat="1" ht="36" customHeight="1">
      <c r="A13" s="237"/>
      <c r="B13" s="35"/>
      <c r="C13" s="35"/>
      <c r="D13" s="35"/>
      <c r="E13" s="35"/>
      <c r="F13" s="35"/>
      <c r="G13" s="36"/>
    </row>
    <row r="14" spans="1:7" s="37" customFormat="1" ht="36" customHeight="1">
      <c r="A14" s="237"/>
      <c r="B14" s="35"/>
      <c r="C14" s="35"/>
      <c r="D14" s="35"/>
      <c r="E14" s="35"/>
      <c r="F14" s="35"/>
      <c r="G14" s="36"/>
    </row>
    <row r="15" spans="1:7" s="37" customFormat="1" ht="36" customHeight="1" thickBot="1">
      <c r="A15" s="239"/>
      <c r="B15" s="38"/>
      <c r="C15" s="38"/>
      <c r="D15" s="38"/>
      <c r="E15" s="38"/>
      <c r="F15" s="38"/>
      <c r="G15" s="47"/>
    </row>
  </sheetData>
  <sheetProtection/>
  <mergeCells count="7">
    <mergeCell ref="A1:F1"/>
    <mergeCell ref="G3:G4"/>
    <mergeCell ref="B3:B4"/>
    <mergeCell ref="C3:F3"/>
    <mergeCell ref="A6:A10"/>
    <mergeCell ref="A11:A15"/>
    <mergeCell ref="A3:A4"/>
  </mergeCells>
  <printOptions/>
  <pageMargins left="0.7480314960629921" right="0.7480314960629921" top="0.984251968503937" bottom="0.8661417322834646" header="0.5118110236220472" footer="0.5118110236220472"/>
  <pageSetup firstPageNumber="98" useFirstPageNumber="1" fitToHeight="0" horizontalDpi="600" verticalDpi="600" orientation="landscape" paperSize="9" scale="90" r:id="rId1"/>
  <headerFooter alignWithMargins="0">
    <oddHeader>&amp;C-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12</v>
      </c>
      <c r="C1" s="2" t="b">
        <f>"XL4Poppy"</f>
        <v>0</v>
      </c>
    </row>
    <row r="2" ht="13.5" thickBot="1">
      <c r="A2" s="1" t="s">
        <v>13</v>
      </c>
    </row>
    <row r="3" spans="1:3" ht="13.5" thickBot="1">
      <c r="A3" s="3" t="s">
        <v>14</v>
      </c>
      <c r="C3" s="4" t="s">
        <v>15</v>
      </c>
    </row>
    <row r="4" spans="1:3" ht="12.75">
      <c r="A4" s="3">
        <v>3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16</v>
      </c>
      <c r="C7" s="5" t="e">
        <f>=</f>
        <v>#NAME?</v>
      </c>
    </row>
    <row r="8" spans="1:3" ht="12.75">
      <c r="A8" s="7" t="s">
        <v>17</v>
      </c>
      <c r="C8" s="5" t="e">
        <f>=</f>
        <v>#NAME?</v>
      </c>
    </row>
    <row r="9" spans="1:3" ht="12.75">
      <c r="A9" s="8" t="s">
        <v>18</v>
      </c>
      <c r="C9" s="5" t="e">
        <f>FALSE</f>
        <v>#NAME?</v>
      </c>
    </row>
    <row r="10" spans="1:3" ht="12.75">
      <c r="A10" s="7" t="s">
        <v>19</v>
      </c>
      <c r="C10" s="5" t="b">
        <f>A21</f>
        <v>0</v>
      </c>
    </row>
    <row r="11" spans="1:3" ht="13.5" thickBot="1">
      <c r="A11" s="9" t="s">
        <v>20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21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22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23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24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종호</dc:creator>
  <cp:keywords/>
  <dc:description/>
  <cp:lastModifiedBy>예산차석</cp:lastModifiedBy>
  <cp:lastPrinted>2010-12-15T01:26:57Z</cp:lastPrinted>
  <dcterms:created xsi:type="dcterms:W3CDTF">1999-10-30T05:59:07Z</dcterms:created>
  <dcterms:modified xsi:type="dcterms:W3CDTF">2010-12-15T01:27:18Z</dcterms:modified>
  <cp:category/>
  <cp:version/>
  <cp:contentType/>
  <cp:contentStatus/>
</cp:coreProperties>
</file>