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5" windowHeight="1140" tabRatio="748" activeTab="0"/>
  </bookViews>
  <sheets>
    <sheet name="표지" sheetId="1" r:id="rId1"/>
    <sheet name="1.운용총칙" sheetId="2" r:id="rId2"/>
    <sheet name="2-가.자금수지총괄 " sheetId="3" r:id="rId3"/>
    <sheet name="2-나. 수입계획" sheetId="4" r:id="rId4"/>
    <sheet name="2-다. 지출계획" sheetId="5" r:id="rId5"/>
    <sheet name="3.연도별기금조성및집행현황" sheetId="6" r:id="rId6"/>
    <sheet name="4.예치금및예탁금명세서" sheetId="7" r:id="rId7"/>
    <sheet name="--------" sheetId="8" state="veryHidden" r:id="rId8"/>
  </sheets>
  <definedNames>
    <definedName name="_xlnm.Print_Area" localSheetId="1">'1.운용총칙'!$A$1:$G$25</definedName>
    <definedName name="_xlnm.Print_Area" localSheetId="2">'2-가.자금수지총괄 '!$A$1:$H$16</definedName>
    <definedName name="_xlnm.Print_Area" localSheetId="3">'2-나. 수입계획'!$A$1:$H$13</definedName>
    <definedName name="_xlnm.Print_Area" localSheetId="4">'2-다. 지출계획'!$A$1:$L$25</definedName>
    <definedName name="_xlnm.Print_Area" localSheetId="0">'표지'!$A$1:$L$12</definedName>
  </definedNames>
  <calcPr fullCalcOnLoad="1"/>
</workbook>
</file>

<file path=xl/sharedStrings.xml><?xml version="1.0" encoding="utf-8"?>
<sst xmlns="http://schemas.openxmlformats.org/spreadsheetml/2006/main" count="175" uniqueCount="153">
  <si>
    <t>지  출  합  계</t>
  </si>
  <si>
    <t>산 출 내 역</t>
  </si>
  <si>
    <t>(단위 : 천원)</t>
  </si>
  <si>
    <t>2006년도 새청사건립기금운용계획-051229.xls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</si>
  <si>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</si>
  <si>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</si>
  <si>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</si>
  <si>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</si>
  <si>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</si>
  <si>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</si>
  <si>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</si>
  <si>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</si>
  <si>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</si>
  <si>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</si>
  <si>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</si>
  <si>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</si>
  <si>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수  입</t>
  </si>
  <si>
    <t>지  출</t>
  </si>
  <si>
    <t>증감(B)</t>
  </si>
  <si>
    <t xml:space="preserve">    다. 기금조성 및 운용</t>
  </si>
  <si>
    <t xml:space="preserve">  가. 자금수지총괄</t>
  </si>
  <si>
    <t>장</t>
  </si>
  <si>
    <t>관</t>
  </si>
  <si>
    <t>항</t>
  </si>
  <si>
    <t>목</t>
  </si>
  <si>
    <t>나. 수입계획</t>
  </si>
  <si>
    <t>4. 예치금 및 예탁금 명세</t>
  </si>
  <si>
    <t>1. 운용총칙</t>
  </si>
  <si>
    <t>(1) 기금조성 현황</t>
  </si>
  <si>
    <t>비  고</t>
  </si>
  <si>
    <t>2. 자금운용계획</t>
  </si>
  <si>
    <t xml:space="preserve">   다. 지출계획</t>
  </si>
  <si>
    <t>부문</t>
  </si>
  <si>
    <t>정책</t>
  </si>
  <si>
    <t>단위</t>
  </si>
  <si>
    <t>세부</t>
  </si>
  <si>
    <t>편성목
통계목</t>
  </si>
  <si>
    <t>201 일반운영비</t>
  </si>
  <si>
    <t>증  감</t>
  </si>
  <si>
    <t>307 민간이전</t>
  </si>
  <si>
    <t>(단위 :  천원)</t>
  </si>
  <si>
    <t>항   목</t>
  </si>
  <si>
    <t>합    계</t>
  </si>
  <si>
    <t>(단위 : 천원)</t>
  </si>
  <si>
    <t>수입항목</t>
  </si>
  <si>
    <t>산출내역</t>
  </si>
  <si>
    <t>200 세외수입</t>
  </si>
  <si>
    <t>210 경상적세외수입</t>
  </si>
  <si>
    <t>216 이자수입</t>
  </si>
  <si>
    <t>216-01
공공예금이자수입</t>
  </si>
  <si>
    <t>600 지방채및예치금회수</t>
  </si>
  <si>
    <t>630 예치금회수</t>
  </si>
  <si>
    <t>631 예치금회수</t>
  </si>
  <si>
    <t>631-01
예치금회수</t>
  </si>
  <si>
    <t>연도별</t>
  </si>
  <si>
    <t>조       성       액</t>
  </si>
  <si>
    <t>집        행        액</t>
  </si>
  <si>
    <t>계(A)</t>
  </si>
  <si>
    <t>구   분</t>
  </si>
  <si>
    <t>예치(탁)처</t>
  </si>
  <si>
    <t>예치 및 예탁액</t>
  </si>
  <si>
    <t>비   고</t>
  </si>
  <si>
    <t>증   감
(B-A)</t>
  </si>
  <si>
    <t>예치금</t>
  </si>
  <si>
    <t>소   계</t>
  </si>
  <si>
    <t>예탁금</t>
  </si>
  <si>
    <t xml:space="preserve"> 출   연   금</t>
  </si>
  <si>
    <t xml:space="preserve"> 보   조   금</t>
  </si>
  <si>
    <t xml:space="preserve"> 고유목적사업비</t>
  </si>
  <si>
    <t xml:space="preserve"> 융   자   금</t>
  </si>
  <si>
    <t xml:space="preserve"> 예수금원리금상환</t>
  </si>
  <si>
    <t>조직</t>
  </si>
  <si>
    <t>차   입   금</t>
  </si>
  <si>
    <t>융자금회수
(이자포함)</t>
  </si>
  <si>
    <t>예탁금상환금</t>
  </si>
  <si>
    <t>예치금회수</t>
  </si>
  <si>
    <t>인력운영비</t>
  </si>
  <si>
    <t>차입원리금상환</t>
  </si>
  <si>
    <t>예   탁   금</t>
  </si>
  <si>
    <t>예   치   금</t>
  </si>
  <si>
    <t>예   수   금</t>
  </si>
  <si>
    <t>이 자 수 입</t>
  </si>
  <si>
    <t>기 본 경 비</t>
  </si>
  <si>
    <t>기 타 지 출</t>
  </si>
  <si>
    <t>증 감</t>
  </si>
  <si>
    <t>수 입 합 계</t>
  </si>
  <si>
    <t xml:space="preserve"> </t>
  </si>
  <si>
    <t xml:space="preserve">    가. 기금설치 개요</t>
  </si>
  <si>
    <t xml:space="preserve">    나. 기금운용의 기본방향</t>
  </si>
  <si>
    <t>2011년도말
조성액(A)</t>
  </si>
  <si>
    <t>2012년도 조성계획</t>
  </si>
  <si>
    <t>2012년도말 조성액
(C = A + B)</t>
  </si>
  <si>
    <t>전년도
수입액</t>
  </si>
  <si>
    <t>수입액</t>
  </si>
  <si>
    <t>전년도
지출액</t>
  </si>
  <si>
    <t>지출액</t>
  </si>
  <si>
    <t>2010년도말
현재액</t>
  </si>
  <si>
    <t>2011년도말
현재액(A)</t>
  </si>
  <si>
    <t>2012년도말
현재액(B)</t>
  </si>
  <si>
    <t>복지사업과</t>
  </si>
  <si>
    <t>(1) 설치근거 : 부산광역시 사하구 노인복지기금 설치 및 운용 관리 조례</t>
  </si>
  <si>
    <t>(2) 설치목적 : 노인의 자립기반 조성과 노인복지증진을 위한 사업추진</t>
  </si>
  <si>
    <t>(3) 설치년도 : 1996년(조례제정일 '96.01.15.조례 제349호)개정'05.07.29. 조례 제653호)</t>
  </si>
  <si>
    <t>(1) 기금사업의 목표 :  기금운용의 취지 필요성 서술</t>
  </si>
  <si>
    <t xml:space="preserve">    ○ 노인복지시책 추진</t>
  </si>
  <si>
    <t xml:space="preserve">    ○  경로당 관련사항 지원</t>
  </si>
  <si>
    <t>(2) 재원조성 :  구 예산 출연금 2억원의 적립금고 기금 이자 수입금</t>
  </si>
  <si>
    <t>(3) 지원기준 : 노인복지 시책 추진, 경로당 시설용품 지원</t>
  </si>
  <si>
    <t>(4) 지원대상 :  (사)대한노인회 사하구 지회, 경로당 등</t>
  </si>
  <si>
    <t>여유자금 예치</t>
  </si>
  <si>
    <t>602 예치금</t>
  </si>
  <si>
    <t xml:space="preserve">   01 예치금</t>
  </si>
  <si>
    <t>(2) 2012년도 기금사업 개요</t>
  </si>
  <si>
    <t xml:space="preserve">수  입 </t>
  </si>
  <si>
    <t xml:space="preserve">지  출  </t>
  </si>
  <si>
    <t>전년도
수입액(A)</t>
  </si>
  <si>
    <t>수입액
(B)</t>
  </si>
  <si>
    <t>증  감
(B-A)</t>
  </si>
  <si>
    <t>○예치금 회수                                    205,282,000원</t>
  </si>
  <si>
    <t>보전지출</t>
  </si>
  <si>
    <t>복지사업과</t>
  </si>
  <si>
    <t>노인·청소년</t>
  </si>
  <si>
    <t>노인 및 청소년 보호</t>
  </si>
  <si>
    <t>노인복지증진</t>
  </si>
  <si>
    <t>노인복지 행사지원</t>
  </si>
  <si>
    <t xml:space="preserve">   01 사무관리비</t>
  </si>
  <si>
    <t xml:space="preserve">   02 민간경상보조</t>
  </si>
  <si>
    <t>○노인단체 산업시찰 지원                                    2,000,000원</t>
  </si>
  <si>
    <t xml:space="preserve">○경로당프로그램 운영에 따른 강사비 지급            2,380,000원      </t>
  </si>
  <si>
    <t>○노인의 날 행사지원                                          2,000,000원</t>
  </si>
  <si>
    <t>○어버이날 기념식 및 노인단체 연합체육대회 행사지원
                                                                          860,000원</t>
  </si>
  <si>
    <t>3. 연도별 기금조성 및 집행현황</t>
  </si>
  <si>
    <t>잔  액
(A-B)</t>
  </si>
  <si>
    <t>출연금</t>
  </si>
  <si>
    <t>보조금</t>
  </si>
  <si>
    <t>차입금</t>
  </si>
  <si>
    <r>
      <t xml:space="preserve">융자금
회수
</t>
    </r>
    <r>
      <rPr>
        <b/>
        <sz val="9"/>
        <rFont val="HY견명조"/>
        <family val="1"/>
      </rPr>
      <t>(이자포함)</t>
    </r>
  </si>
  <si>
    <t>이자
수입</t>
  </si>
  <si>
    <t>기타</t>
  </si>
  <si>
    <t>계(B)</t>
  </si>
  <si>
    <t>고유목적
사 업 비</t>
  </si>
  <si>
    <t>융자금</t>
  </si>
  <si>
    <t>인력운영비  
및
기본경비</t>
  </si>
  <si>
    <t>차입금
원리금
상환</t>
  </si>
  <si>
    <t>2006년
까지</t>
  </si>
  <si>
    <t>부산은행</t>
  </si>
  <si>
    <t>재무활동(복지사업과)</t>
  </si>
  <si>
    <t xml:space="preserve">○예치금                                                       205,082,000원 </t>
  </si>
  <si>
    <t>합 계</t>
  </si>
  <si>
    <t>합    계</t>
  </si>
  <si>
    <t xml:space="preserve"> 기 타 수 입</t>
  </si>
  <si>
    <t>○예치금 이자수입                 200,000,000원 * 3.2%</t>
  </si>
  <si>
    <t>노인복지기금 운용계획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</si>
</sst>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&quot;\-#,##0"/>
    <numFmt numFmtId="178" formatCode="#,##0;&quot;△&quot;#,##0"/>
    <numFmt numFmtId="179" formatCode="#,##0;&quot;△&quot;#,##0;"/>
    <numFmt numFmtId="180" formatCode="_-* #,##0.00\ &quot;DM&quot;_-;\-* #,##0.00\ &quot;DM&quot;_-;_-* &quot;-&quot;??\ &quot;DM&quot;_-;_-@_-"/>
    <numFmt numFmtId="181" formatCode="&quot;₩&quot;#,##0.00;[Red]&quot;₩&quot;&quot;₩&quot;&quot;₩&quot;&quot;₩&quot;&quot;₩&quot;&quot;₩&quot;\-#,##0.00"/>
    <numFmt numFmtId="182" formatCode="[$-412]yyyy&quot;년&quot;\ m&quot;월&quot;\ d&quot;일&quot;\ dd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 "/>
    <numFmt numFmtId="188" formatCode="##,#0_;&quot;△&quot;#,##0"/>
    <numFmt numFmtId="189" formatCode="#,##0;&quot;△&quot;0,###"/>
    <numFmt numFmtId="190" formatCode="#,##0_ ;&quot;△&quot;0,###"/>
    <numFmt numFmtId="191" formatCode="##,#0_;&quot;△&quot;0,###\ "/>
    <numFmt numFmtId="192" formatCode="#,##0_);[Red]\(#,##0\)"/>
    <numFmt numFmtId="193" formatCode="#,##0_);\(#,##0\)"/>
    <numFmt numFmtId="194" formatCode="&quot;₩&quot;#,##0.00;&quot;△&quot;#,##0.00"/>
    <numFmt numFmtId="195" formatCode="&quot;₩&quot;#,##0.00;&quot;△&quot;#,##0"/>
    <numFmt numFmtId="196" formatCode="_-&quot;₩&quot;* #,##0_-;&quot;△&quot;* #,##0_-;_-&quot;₩&quot;* &quot;-&quot;_-;_-@_-"/>
  </numFmts>
  <fonts count="64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20"/>
      <name val="HY견명조"/>
      <family val="1"/>
    </font>
    <font>
      <sz val="11"/>
      <name val="HY견명조"/>
      <family val="1"/>
    </font>
    <font>
      <b/>
      <sz val="17"/>
      <name val="HY견명조"/>
      <family val="1"/>
    </font>
    <font>
      <b/>
      <sz val="15"/>
      <name val="HY견명조"/>
      <family val="1"/>
    </font>
    <font>
      <sz val="13"/>
      <name val="HY견명조"/>
      <family val="1"/>
    </font>
    <font>
      <sz val="12"/>
      <name val="HY견명조"/>
      <family val="1"/>
    </font>
    <font>
      <b/>
      <sz val="13"/>
      <name val="HY견명조"/>
      <family val="1"/>
    </font>
    <font>
      <b/>
      <sz val="12"/>
      <name val="HY견명조"/>
      <family val="1"/>
    </font>
    <font>
      <sz val="15"/>
      <name val="HY견명조"/>
      <family val="1"/>
    </font>
    <font>
      <sz val="14"/>
      <name val="바탕체"/>
      <family val="1"/>
    </font>
    <font>
      <sz val="14"/>
      <name val="HY헤드라인M"/>
      <family val="1"/>
    </font>
    <font>
      <sz val="36"/>
      <name val="HY견명조"/>
      <family val="1"/>
    </font>
    <font>
      <b/>
      <sz val="28"/>
      <name val="HY견명조"/>
      <family val="1"/>
    </font>
    <font>
      <sz val="24"/>
      <name val="HY견명조"/>
      <family val="1"/>
    </font>
    <font>
      <sz val="11"/>
      <name val="바탕"/>
      <family val="1"/>
    </font>
    <font>
      <sz val="20"/>
      <name val="궁서체"/>
      <family val="1"/>
    </font>
    <font>
      <b/>
      <sz val="16"/>
      <name val="HY견명조"/>
      <family val="1"/>
    </font>
    <font>
      <b/>
      <sz val="18"/>
      <name val="HY견명조"/>
      <family val="1"/>
    </font>
    <font>
      <b/>
      <sz val="9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4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31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63" fillId="26" borderId="9" applyNumberFormat="0" applyAlignment="0" applyProtection="0"/>
    <xf numFmtId="180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10" applyNumberFormat="0" applyAlignment="0" applyProtection="0"/>
    <xf numFmtId="0" fontId="7" fillId="0" borderId="11">
      <alignment horizontal="left" vertical="center"/>
      <protection/>
    </xf>
    <xf numFmtId="0" fontId="5" fillId="0" borderId="0">
      <alignment/>
      <protection/>
    </xf>
  </cellStyleXfs>
  <cellXfs count="217">
    <xf numFmtId="0" fontId="0" fillId="0" borderId="0" xfId="0" applyAlignment="1">
      <alignment/>
    </xf>
    <xf numFmtId="0" fontId="8" fillId="33" borderId="0" xfId="66" applyFont="1" applyFill="1">
      <alignment/>
      <protection/>
    </xf>
    <xf numFmtId="0" fontId="5" fillId="0" borderId="0" xfId="66">
      <alignment/>
      <protection/>
    </xf>
    <xf numFmtId="0" fontId="5" fillId="33" borderId="0" xfId="66" applyFill="1">
      <alignment/>
      <protection/>
    </xf>
    <xf numFmtId="0" fontId="5" fillId="34" borderId="12" xfId="66" applyFill="1" applyBorder="1">
      <alignment/>
      <protection/>
    </xf>
    <xf numFmtId="0" fontId="5" fillId="35" borderId="13" xfId="66" applyFill="1" applyBorder="1">
      <alignment/>
      <protection/>
    </xf>
    <xf numFmtId="0" fontId="9" fillId="36" borderId="14" xfId="66" applyFont="1" applyFill="1" applyBorder="1" applyAlignment="1">
      <alignment horizontal="center"/>
      <protection/>
    </xf>
    <xf numFmtId="0" fontId="10" fillId="37" borderId="15" xfId="66" applyFont="1" applyFill="1" applyBorder="1" applyAlignment="1">
      <alignment horizontal="center"/>
      <protection/>
    </xf>
    <xf numFmtId="0" fontId="9" fillId="36" borderId="15" xfId="66" applyFont="1" applyFill="1" applyBorder="1" applyAlignment="1">
      <alignment horizontal="center"/>
      <protection/>
    </xf>
    <xf numFmtId="0" fontId="9" fillId="36" borderId="16" xfId="66" applyFont="1" applyFill="1" applyBorder="1" applyAlignment="1">
      <alignment horizontal="center"/>
      <protection/>
    </xf>
    <xf numFmtId="0" fontId="5" fillId="35" borderId="17" xfId="66" applyFill="1" applyBorder="1">
      <alignment/>
      <protection/>
    </xf>
    <xf numFmtId="0" fontId="5" fillId="34" borderId="18" xfId="66" applyFill="1" applyBorder="1">
      <alignment/>
      <protection/>
    </xf>
    <xf numFmtId="0" fontId="5" fillId="35" borderId="18" xfId="66" applyFill="1" applyBorder="1">
      <alignment/>
      <protection/>
    </xf>
    <xf numFmtId="0" fontId="5" fillId="34" borderId="19" xfId="66" applyFill="1" applyBorder="1">
      <alignment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20" xfId="0" applyFont="1" applyBorder="1" applyAlignment="1">
      <alignment/>
    </xf>
    <xf numFmtId="0" fontId="16" fillId="0" borderId="20" xfId="0" applyFont="1" applyBorder="1" applyAlignment="1">
      <alignment horizontal="center" vertical="center"/>
    </xf>
    <xf numFmtId="178" fontId="16" fillId="0" borderId="20" xfId="49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7" fillId="0" borderId="0" xfId="0" applyFont="1" applyAlignment="1">
      <alignment horizontal="left" vertic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right"/>
    </xf>
    <xf numFmtId="3" fontId="15" fillId="0" borderId="0" xfId="0" applyNumberFormat="1" applyFont="1" applyFill="1" applyBorder="1" applyAlignment="1">
      <alignment horizontal="right" vertical="center" shrinkToFit="1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5" fillId="0" borderId="0" xfId="0" applyFont="1" applyAlignment="1">
      <alignment/>
    </xf>
    <xf numFmtId="0" fontId="16" fillId="0" borderId="21" xfId="0" applyFont="1" applyBorder="1" applyAlignment="1">
      <alignment horizontal="left" vertical="center" shrinkToFit="1"/>
    </xf>
    <xf numFmtId="0" fontId="16" fillId="0" borderId="22" xfId="0" applyFont="1" applyBorder="1" applyAlignment="1">
      <alignment horizontal="left" vertical="center" shrinkToFit="1"/>
    </xf>
    <xf numFmtId="0" fontId="16" fillId="0" borderId="18" xfId="0" applyFont="1" applyBorder="1" applyAlignment="1">
      <alignment horizontal="left" vertical="center" shrinkToFit="1"/>
    </xf>
    <xf numFmtId="0" fontId="16" fillId="0" borderId="13" xfId="0" applyFont="1" applyBorder="1" applyAlignment="1">
      <alignment horizontal="left" vertical="center" shrinkToFit="1"/>
    </xf>
    <xf numFmtId="0" fontId="16" fillId="0" borderId="18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 shrinkToFit="1"/>
    </xf>
    <xf numFmtId="0" fontId="16" fillId="0" borderId="24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 shrinkToFit="1"/>
    </xf>
    <xf numFmtId="178" fontId="15" fillId="0" borderId="0" xfId="0" applyNumberFormat="1" applyFont="1" applyFill="1" applyBorder="1" applyAlignment="1">
      <alignment horizontal="right" vertical="center" shrinkToFit="1"/>
    </xf>
    <xf numFmtId="0" fontId="26" fillId="0" borderId="0" xfId="0" applyFont="1" applyBorder="1" applyAlignment="1">
      <alignment vertical="center"/>
    </xf>
    <xf numFmtId="3" fontId="16" fillId="0" borderId="20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 horizontal="right"/>
    </xf>
    <xf numFmtId="0" fontId="16" fillId="0" borderId="21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3" fontId="16" fillId="0" borderId="20" xfId="49" applyNumberFormat="1" applyFont="1" applyFill="1" applyBorder="1" applyAlignment="1">
      <alignment horizontal="center" vertical="center"/>
    </xf>
    <xf numFmtId="178" fontId="16" fillId="0" borderId="25" xfId="0" applyNumberFormat="1" applyFont="1" applyFill="1" applyBorder="1" applyAlignment="1">
      <alignment horizontal="right" vertical="center" shrinkToFit="1"/>
    </xf>
    <xf numFmtId="3" fontId="16" fillId="0" borderId="20" xfId="0" applyNumberFormat="1" applyFont="1" applyFill="1" applyBorder="1" applyAlignment="1">
      <alignment horizontal="center" vertical="center" shrinkToFit="1"/>
    </xf>
    <xf numFmtId="3" fontId="16" fillId="0" borderId="26" xfId="0" applyNumberFormat="1" applyFont="1" applyBorder="1" applyAlignment="1">
      <alignment horizontal="center" vertical="center" shrinkToFit="1"/>
    </xf>
    <xf numFmtId="3" fontId="16" fillId="0" borderId="19" xfId="0" applyNumberFormat="1" applyFont="1" applyFill="1" applyBorder="1" applyAlignment="1">
      <alignment horizontal="center" vertical="center" shrinkToFit="1"/>
    </xf>
    <xf numFmtId="3" fontId="18" fillId="0" borderId="27" xfId="0" applyNumberFormat="1" applyFont="1" applyBorder="1" applyAlignment="1">
      <alignment horizontal="center" vertical="center" shrinkToFit="1"/>
    </xf>
    <xf numFmtId="176" fontId="18" fillId="34" borderId="28" xfId="0" applyNumberFormat="1" applyFont="1" applyFill="1" applyBorder="1" applyAlignment="1">
      <alignment horizontal="center" vertical="center" shrinkToFit="1"/>
    </xf>
    <xf numFmtId="176" fontId="18" fillId="34" borderId="29" xfId="0" applyNumberFormat="1" applyFont="1" applyFill="1" applyBorder="1" applyAlignment="1">
      <alignment horizontal="center" vertical="center" wrapText="1" shrinkToFit="1"/>
    </xf>
    <xf numFmtId="176" fontId="18" fillId="34" borderId="29" xfId="0" applyNumberFormat="1" applyFont="1" applyFill="1" applyBorder="1" applyAlignment="1">
      <alignment horizontal="center" vertical="center" shrinkToFit="1"/>
    </xf>
    <xf numFmtId="176" fontId="18" fillId="34" borderId="30" xfId="0" applyNumberFormat="1" applyFont="1" applyFill="1" applyBorder="1" applyAlignment="1">
      <alignment horizontal="center" vertical="center" wrapText="1" shrinkToFit="1"/>
    </xf>
    <xf numFmtId="3" fontId="16" fillId="0" borderId="18" xfId="0" applyNumberFormat="1" applyFont="1" applyFill="1" applyBorder="1" applyAlignment="1">
      <alignment horizontal="right" vertical="center" shrinkToFit="1"/>
    </xf>
    <xf numFmtId="178" fontId="16" fillId="0" borderId="31" xfId="0" applyNumberFormat="1" applyFont="1" applyFill="1" applyBorder="1" applyAlignment="1">
      <alignment horizontal="right" vertical="center" shrinkToFit="1"/>
    </xf>
    <xf numFmtId="0" fontId="18" fillId="34" borderId="29" xfId="0" applyFont="1" applyFill="1" applyBorder="1" applyAlignment="1">
      <alignment horizontal="center" vertical="center" wrapText="1"/>
    </xf>
    <xf numFmtId="178" fontId="16" fillId="0" borderId="32" xfId="0" applyNumberFormat="1" applyFont="1" applyFill="1" applyBorder="1" applyAlignment="1">
      <alignment horizontal="right" vertical="center" shrinkToFit="1"/>
    </xf>
    <xf numFmtId="0" fontId="18" fillId="34" borderId="33" xfId="0" applyFont="1" applyFill="1" applyBorder="1" applyAlignment="1">
      <alignment horizontal="center" vertical="center" wrapText="1" shrinkToFit="1"/>
    </xf>
    <xf numFmtId="0" fontId="18" fillId="34" borderId="34" xfId="0" applyFont="1" applyFill="1" applyBorder="1" applyAlignment="1">
      <alignment horizontal="center" vertical="center" wrapText="1" shrinkToFit="1"/>
    </xf>
    <xf numFmtId="0" fontId="18" fillId="34" borderId="35" xfId="0" applyFont="1" applyFill="1" applyBorder="1" applyAlignment="1">
      <alignment vertical="center" wrapText="1" shrinkToFit="1"/>
    </xf>
    <xf numFmtId="3" fontId="16" fillId="0" borderId="26" xfId="0" applyNumberFormat="1" applyFont="1" applyBorder="1" applyAlignment="1">
      <alignment horizontal="center" vertical="center" wrapText="1" shrinkToFit="1"/>
    </xf>
    <xf numFmtId="178" fontId="16" fillId="0" borderId="18" xfId="0" applyNumberFormat="1" applyFont="1" applyFill="1" applyBorder="1" applyAlignment="1">
      <alignment vertical="center" shrinkToFit="1"/>
    </xf>
    <xf numFmtId="3" fontId="16" fillId="0" borderId="36" xfId="0" applyNumberFormat="1" applyFont="1" applyFill="1" applyBorder="1" applyAlignment="1">
      <alignment horizontal="right" vertical="center" shrinkToFit="1"/>
    </xf>
    <xf numFmtId="3" fontId="16" fillId="0" borderId="37" xfId="0" applyNumberFormat="1" applyFont="1" applyFill="1" applyBorder="1" applyAlignment="1">
      <alignment horizontal="right" vertical="center" shrinkToFit="1"/>
    </xf>
    <xf numFmtId="0" fontId="18" fillId="34" borderId="35" xfId="0" applyFont="1" applyFill="1" applyBorder="1" applyAlignment="1">
      <alignment horizontal="center" vertical="center" wrapText="1" shrinkToFit="1"/>
    </xf>
    <xf numFmtId="0" fontId="18" fillId="34" borderId="38" xfId="0" applyNumberFormat="1" applyFont="1" applyFill="1" applyBorder="1" applyAlignment="1">
      <alignment horizontal="center" vertical="center" wrapText="1" shrinkToFit="1"/>
    </xf>
    <xf numFmtId="3" fontId="16" fillId="0" borderId="39" xfId="0" applyNumberFormat="1" applyFont="1" applyFill="1" applyBorder="1" applyAlignment="1">
      <alignment horizontal="right" vertical="center" shrinkToFit="1"/>
    </xf>
    <xf numFmtId="3" fontId="18" fillId="0" borderId="40" xfId="0" applyNumberFormat="1" applyFont="1" applyBorder="1" applyAlignment="1">
      <alignment horizontal="right" vertical="center" wrapText="1" shrinkToFit="1"/>
    </xf>
    <xf numFmtId="0" fontId="22" fillId="0" borderId="0" xfId="0" applyFont="1" applyBorder="1" applyAlignment="1" applyProtection="1">
      <alignment vertical="center"/>
      <protection/>
    </xf>
    <xf numFmtId="0" fontId="16" fillId="0" borderId="41" xfId="0" applyFont="1" applyBorder="1" applyAlignment="1">
      <alignment vertical="center" wrapText="1" shrinkToFit="1"/>
    </xf>
    <xf numFmtId="3" fontId="16" fillId="0" borderId="41" xfId="0" applyNumberFormat="1" applyFont="1" applyFill="1" applyBorder="1" applyAlignment="1">
      <alignment horizontal="right" vertical="center" shrinkToFit="1"/>
    </xf>
    <xf numFmtId="0" fontId="18" fillId="34" borderId="42" xfId="0" applyFont="1" applyFill="1" applyBorder="1" applyAlignment="1">
      <alignment horizontal="center" vertical="center" wrapText="1" shrinkToFit="1"/>
    </xf>
    <xf numFmtId="178" fontId="16" fillId="0" borderId="43" xfId="0" applyNumberFormat="1" applyFont="1" applyFill="1" applyBorder="1" applyAlignment="1">
      <alignment horizontal="right" vertical="center" shrinkToFit="1"/>
    </xf>
    <xf numFmtId="3" fontId="16" fillId="0" borderId="23" xfId="0" applyNumberFormat="1" applyFont="1" applyFill="1" applyBorder="1" applyAlignment="1">
      <alignment horizontal="right" vertical="center" shrinkToFit="1"/>
    </xf>
    <xf numFmtId="178" fontId="16" fillId="0" borderId="44" xfId="0" applyNumberFormat="1" applyFont="1" applyFill="1" applyBorder="1" applyAlignment="1">
      <alignment horizontal="right" vertical="center" shrinkToFit="1"/>
    </xf>
    <xf numFmtId="0" fontId="16" fillId="0" borderId="36" xfId="0" applyFont="1" applyFill="1" applyBorder="1" applyAlignment="1">
      <alignment horizontal="left" vertical="center" wrapText="1"/>
    </xf>
    <xf numFmtId="0" fontId="18" fillId="34" borderId="39" xfId="0" applyFont="1" applyFill="1" applyBorder="1" applyAlignment="1">
      <alignment horizontal="center" vertical="center" wrapText="1" shrinkToFit="1"/>
    </xf>
    <xf numFmtId="0" fontId="18" fillId="34" borderId="45" xfId="0" applyFont="1" applyFill="1" applyBorder="1" applyAlignment="1">
      <alignment horizontal="center" vertical="center" wrapText="1" shrinkToFit="1"/>
    </xf>
    <xf numFmtId="0" fontId="18" fillId="34" borderId="46" xfId="0" applyFont="1" applyFill="1" applyBorder="1" applyAlignment="1">
      <alignment horizontal="center" vertical="center" wrapText="1" shrinkToFit="1"/>
    </xf>
    <xf numFmtId="41" fontId="18" fillId="0" borderId="17" xfId="50" applyFont="1" applyFill="1" applyBorder="1" applyAlignment="1">
      <alignment horizontal="center" vertical="center" shrinkToFit="1"/>
    </xf>
    <xf numFmtId="3" fontId="16" fillId="0" borderId="20" xfId="50" applyNumberFormat="1" applyFont="1" applyFill="1" applyBorder="1" applyAlignment="1">
      <alignment vertical="center" shrinkToFit="1"/>
    </xf>
    <xf numFmtId="178" fontId="16" fillId="0" borderId="20" xfId="50" applyNumberFormat="1" applyFont="1" applyFill="1" applyBorder="1" applyAlignment="1">
      <alignment vertical="center" shrinkToFit="1"/>
    </xf>
    <xf numFmtId="3" fontId="16" fillId="0" borderId="20" xfId="0" applyNumberFormat="1" applyFont="1" applyFill="1" applyBorder="1" applyAlignment="1">
      <alignment vertical="center" shrinkToFit="1"/>
    </xf>
    <xf numFmtId="178" fontId="16" fillId="0" borderId="25" xfId="50" applyNumberFormat="1" applyFont="1" applyFill="1" applyBorder="1" applyAlignment="1">
      <alignment horizontal="right" vertical="center" shrinkToFit="1"/>
    </xf>
    <xf numFmtId="3" fontId="16" fillId="0" borderId="47" xfId="0" applyNumberFormat="1" applyFont="1" applyBorder="1" applyAlignment="1">
      <alignment horizontal="center" vertical="center" wrapText="1" shrinkToFit="1"/>
    </xf>
    <xf numFmtId="3" fontId="16" fillId="0" borderId="19" xfId="50" applyNumberFormat="1" applyFont="1" applyFill="1" applyBorder="1" applyAlignment="1">
      <alignment vertical="center" shrinkToFit="1"/>
    </xf>
    <xf numFmtId="178" fontId="16" fillId="0" borderId="19" xfId="50" applyNumberFormat="1" applyFont="1" applyFill="1" applyBorder="1" applyAlignment="1">
      <alignment vertical="center" shrinkToFit="1"/>
    </xf>
    <xf numFmtId="178" fontId="16" fillId="0" borderId="48" xfId="50" applyNumberFormat="1" applyFont="1" applyFill="1" applyBorder="1" applyAlignment="1">
      <alignment horizontal="right" vertical="center" shrinkToFit="1"/>
    </xf>
    <xf numFmtId="0" fontId="27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right"/>
    </xf>
    <xf numFmtId="0" fontId="18" fillId="34" borderId="26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/>
    </xf>
    <xf numFmtId="0" fontId="18" fillId="34" borderId="36" xfId="0" applyFont="1" applyFill="1" applyBorder="1" applyAlignment="1">
      <alignment horizontal="center" vertical="center"/>
    </xf>
    <xf numFmtId="41" fontId="16" fillId="0" borderId="20" xfId="50" applyNumberFormat="1" applyFont="1" applyFill="1" applyBorder="1" applyAlignment="1">
      <alignment vertical="center" wrapText="1"/>
    </xf>
    <xf numFmtId="41" fontId="16" fillId="0" borderId="25" xfId="50" applyFont="1" applyFill="1" applyBorder="1" applyAlignment="1">
      <alignment vertical="center" wrapText="1"/>
    </xf>
    <xf numFmtId="0" fontId="16" fillId="0" borderId="37" xfId="0" applyFont="1" applyFill="1" applyBorder="1" applyAlignment="1">
      <alignment vertical="center" wrapText="1"/>
    </xf>
    <xf numFmtId="41" fontId="16" fillId="0" borderId="18" xfId="50" applyNumberFormat="1" applyFont="1" applyFill="1" applyBorder="1" applyAlignment="1">
      <alignment vertical="center" wrapText="1"/>
    </xf>
    <xf numFmtId="41" fontId="16" fillId="0" borderId="32" xfId="50" applyFont="1" applyFill="1" applyBorder="1" applyAlignment="1">
      <alignment vertical="center" wrapText="1"/>
    </xf>
    <xf numFmtId="41" fontId="15" fillId="0" borderId="20" xfId="50" applyFont="1" applyFill="1" applyBorder="1" applyAlignment="1">
      <alignment vertical="center" wrapText="1"/>
    </xf>
    <xf numFmtId="0" fontId="16" fillId="0" borderId="49" xfId="0" applyFont="1" applyBorder="1" applyAlignment="1">
      <alignment horizontal="left" vertical="center" shrinkToFit="1"/>
    </xf>
    <xf numFmtId="0" fontId="16" fillId="0" borderId="50" xfId="0" applyFont="1" applyBorder="1" applyAlignment="1">
      <alignment horizontal="left" vertical="center" shrinkToFit="1"/>
    </xf>
    <xf numFmtId="0" fontId="16" fillId="0" borderId="23" xfId="0" applyFont="1" applyBorder="1" applyAlignment="1">
      <alignment vertical="center" wrapText="1" shrinkToFit="1"/>
    </xf>
    <xf numFmtId="0" fontId="16" fillId="0" borderId="51" xfId="0" applyFont="1" applyBorder="1" applyAlignment="1">
      <alignment vertical="center" wrapText="1" shrinkToFit="1"/>
    </xf>
    <xf numFmtId="3" fontId="16" fillId="0" borderId="52" xfId="0" applyNumberFormat="1" applyFont="1" applyFill="1" applyBorder="1" applyAlignment="1">
      <alignment horizontal="right" vertical="center" shrinkToFit="1"/>
    </xf>
    <xf numFmtId="178" fontId="16" fillId="0" borderId="53" xfId="0" applyNumberFormat="1" applyFont="1" applyFill="1" applyBorder="1" applyAlignment="1">
      <alignment horizontal="right" vertical="center" shrinkToFit="1"/>
    </xf>
    <xf numFmtId="178" fontId="18" fillId="0" borderId="54" xfId="0" applyNumberFormat="1" applyFont="1" applyFill="1" applyBorder="1" applyAlignment="1">
      <alignment horizontal="right" vertical="center" shrinkToFit="1"/>
    </xf>
    <xf numFmtId="0" fontId="16" fillId="0" borderId="55" xfId="0" applyFont="1" applyBorder="1" applyAlignment="1">
      <alignment horizontal="left" vertical="center" shrinkToFit="1"/>
    </xf>
    <xf numFmtId="0" fontId="16" fillId="0" borderId="56" xfId="0" applyFont="1" applyBorder="1" applyAlignment="1">
      <alignment horizontal="left" vertical="center"/>
    </xf>
    <xf numFmtId="0" fontId="16" fillId="0" borderId="55" xfId="0" applyFont="1" applyBorder="1" applyAlignment="1">
      <alignment vertical="center" wrapText="1" shrinkToFit="1"/>
    </xf>
    <xf numFmtId="3" fontId="16" fillId="0" borderId="55" xfId="0" applyNumberFormat="1" applyFont="1" applyFill="1" applyBorder="1" applyAlignment="1">
      <alignment horizontal="right" vertical="center" shrinkToFit="1"/>
    </xf>
    <xf numFmtId="178" fontId="16" fillId="0" borderId="57" xfId="0" applyNumberFormat="1" applyFont="1" applyFill="1" applyBorder="1" applyAlignment="1">
      <alignment horizontal="right" vertical="center" shrinkToFit="1"/>
    </xf>
    <xf numFmtId="0" fontId="15" fillId="0" borderId="0" xfId="0" applyFont="1" applyAlignment="1">
      <alignment horizontal="right" vertical="center"/>
    </xf>
    <xf numFmtId="0" fontId="29" fillId="34" borderId="29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 shrinkToFit="1"/>
    </xf>
    <xf numFmtId="0" fontId="16" fillId="0" borderId="26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3" fontId="15" fillId="0" borderId="20" xfId="0" applyNumberFormat="1" applyFont="1" applyFill="1" applyBorder="1" applyAlignment="1">
      <alignment horizontal="center" vertical="center" shrinkToFit="1"/>
    </xf>
    <xf numFmtId="3" fontId="15" fillId="0" borderId="20" xfId="0" applyNumberFormat="1" applyFont="1" applyFill="1" applyBorder="1" applyAlignment="1">
      <alignment horizontal="right" vertical="center" shrinkToFit="1"/>
    </xf>
    <xf numFmtId="178" fontId="15" fillId="0" borderId="25" xfId="0" applyNumberFormat="1" applyFont="1" applyFill="1" applyBorder="1" applyAlignment="1">
      <alignment horizontal="right" vertical="center" shrinkToFit="1"/>
    </xf>
    <xf numFmtId="3" fontId="15" fillId="0" borderId="19" xfId="0" applyNumberFormat="1" applyFont="1" applyFill="1" applyBorder="1" applyAlignment="1">
      <alignment horizontal="right" vertical="center" shrinkToFit="1"/>
    </xf>
    <xf numFmtId="178" fontId="15" fillId="0" borderId="48" xfId="0" applyNumberFormat="1" applyFont="1" applyFill="1" applyBorder="1" applyAlignment="1">
      <alignment horizontal="right" vertical="center" shrinkToFit="1"/>
    </xf>
    <xf numFmtId="178" fontId="15" fillId="0" borderId="20" xfId="0" applyNumberFormat="1" applyFont="1" applyFill="1" applyBorder="1" applyAlignment="1">
      <alignment horizontal="right" vertical="center" shrinkToFit="1"/>
    </xf>
    <xf numFmtId="178" fontId="15" fillId="0" borderId="19" xfId="0" applyNumberFormat="1" applyFont="1" applyFill="1" applyBorder="1" applyAlignment="1">
      <alignment horizontal="right" vertical="center" shrinkToFit="1"/>
    </xf>
    <xf numFmtId="3" fontId="18" fillId="0" borderId="17" xfId="50" applyNumberFormat="1" applyFont="1" applyFill="1" applyBorder="1" applyAlignment="1">
      <alignment horizontal="right" vertical="center" shrinkToFit="1"/>
    </xf>
    <xf numFmtId="178" fontId="18" fillId="0" borderId="17" xfId="50" applyNumberFormat="1" applyFont="1" applyFill="1" applyBorder="1" applyAlignment="1">
      <alignment horizontal="right" vertical="center" shrinkToFit="1"/>
    </xf>
    <xf numFmtId="178" fontId="18" fillId="0" borderId="31" xfId="50" applyNumberFormat="1" applyFont="1" applyFill="1" applyBorder="1" applyAlignment="1">
      <alignment horizontal="right" vertical="center" shrinkToFit="1"/>
    </xf>
    <xf numFmtId="41" fontId="18" fillId="0" borderId="40" xfId="50" applyNumberFormat="1" applyFont="1" applyFill="1" applyBorder="1" applyAlignment="1">
      <alignment vertical="center" wrapText="1"/>
    </xf>
    <xf numFmtId="178" fontId="18" fillId="0" borderId="40" xfId="50" applyNumberFormat="1" applyFont="1" applyFill="1" applyBorder="1" applyAlignment="1">
      <alignment vertical="center" wrapText="1"/>
    </xf>
    <xf numFmtId="0" fontId="16" fillId="0" borderId="58" xfId="0" applyFont="1" applyFill="1" applyBorder="1" applyAlignment="1">
      <alignment vertical="center"/>
    </xf>
    <xf numFmtId="0" fontId="18" fillId="0" borderId="59" xfId="0" applyFont="1" applyBorder="1" applyAlignment="1">
      <alignment horizontal="center" vertical="center" shrinkToFit="1"/>
    </xf>
    <xf numFmtId="3" fontId="18" fillId="0" borderId="40" xfId="0" applyNumberFormat="1" applyFont="1" applyFill="1" applyBorder="1" applyAlignment="1">
      <alignment horizontal="right" vertical="center" shrinkToFit="1"/>
    </xf>
    <xf numFmtId="0" fontId="17" fillId="0" borderId="27" xfId="0" applyFont="1" applyBorder="1" applyAlignment="1">
      <alignment horizontal="center" vertical="center" wrapText="1"/>
    </xf>
    <xf numFmtId="3" fontId="17" fillId="0" borderId="17" xfId="0" applyNumberFormat="1" applyFont="1" applyFill="1" applyBorder="1" applyAlignment="1">
      <alignment horizontal="right" vertical="center" shrinkToFit="1"/>
    </xf>
    <xf numFmtId="178" fontId="17" fillId="0" borderId="17" xfId="0" applyNumberFormat="1" applyFont="1" applyFill="1" applyBorder="1" applyAlignment="1">
      <alignment horizontal="right" vertical="center" shrinkToFit="1"/>
    </xf>
    <xf numFmtId="178" fontId="17" fillId="0" borderId="31" xfId="0" applyNumberFormat="1" applyFont="1" applyFill="1" applyBorder="1" applyAlignment="1">
      <alignment horizontal="right" vertical="center" shrinkToFit="1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6" fillId="0" borderId="3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176" fontId="18" fillId="34" borderId="61" xfId="0" applyNumberFormat="1" applyFont="1" applyFill="1" applyBorder="1" applyAlignment="1">
      <alignment horizontal="center" vertical="center" shrinkToFit="1"/>
    </xf>
    <xf numFmtId="176" fontId="18" fillId="34" borderId="62" xfId="0" applyNumberFormat="1" applyFont="1" applyFill="1" applyBorder="1" applyAlignment="1">
      <alignment horizontal="center" vertical="center" shrinkToFit="1"/>
    </xf>
    <xf numFmtId="176" fontId="18" fillId="34" borderId="43" xfId="0" applyNumberFormat="1" applyFont="1" applyFill="1" applyBorder="1" applyAlignment="1">
      <alignment horizontal="center" vertical="center" shrinkToFit="1"/>
    </xf>
    <xf numFmtId="0" fontId="18" fillId="34" borderId="61" xfId="0" applyFont="1" applyFill="1" applyBorder="1" applyAlignment="1">
      <alignment horizontal="center" vertical="center"/>
    </xf>
    <xf numFmtId="0" fontId="18" fillId="34" borderId="62" xfId="0" applyFont="1" applyFill="1" applyBorder="1" applyAlignment="1">
      <alignment horizontal="center" vertical="center"/>
    </xf>
    <xf numFmtId="0" fontId="18" fillId="34" borderId="35" xfId="0" applyFont="1" applyFill="1" applyBorder="1" applyAlignment="1">
      <alignment horizontal="center" vertical="center" wrapText="1"/>
    </xf>
    <xf numFmtId="0" fontId="18" fillId="34" borderId="41" xfId="0" applyFont="1" applyFill="1" applyBorder="1" applyAlignment="1">
      <alignment horizontal="center" vertical="center" wrapText="1"/>
    </xf>
    <xf numFmtId="0" fontId="18" fillId="34" borderId="34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/>
    </xf>
    <xf numFmtId="0" fontId="18" fillId="34" borderId="62" xfId="0" applyFont="1" applyFill="1" applyBorder="1" applyAlignment="1">
      <alignment horizontal="center" vertical="center" wrapText="1"/>
    </xf>
    <xf numFmtId="0" fontId="18" fillId="34" borderId="20" xfId="0" applyFont="1" applyFill="1" applyBorder="1" applyAlignment="1">
      <alignment horizontal="center" vertical="center"/>
    </xf>
    <xf numFmtId="0" fontId="18" fillId="34" borderId="43" xfId="0" applyFont="1" applyFill="1" applyBorder="1" applyAlignment="1">
      <alignment horizontal="center" vertical="center" wrapText="1"/>
    </xf>
    <xf numFmtId="0" fontId="18" fillId="34" borderId="25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36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/>
    </xf>
    <xf numFmtId="0" fontId="18" fillId="0" borderId="64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6" fillId="0" borderId="66" xfId="0" applyFont="1" applyBorder="1" applyAlignment="1">
      <alignment horizontal="right"/>
    </xf>
    <xf numFmtId="0" fontId="18" fillId="34" borderId="67" xfId="0" applyFont="1" applyFill="1" applyBorder="1" applyAlignment="1">
      <alignment horizontal="center" vertical="center" wrapText="1" shrinkToFit="1"/>
    </xf>
    <xf numFmtId="0" fontId="18" fillId="34" borderId="10" xfId="0" applyFont="1" applyFill="1" applyBorder="1" applyAlignment="1">
      <alignment horizontal="center" vertical="center" wrapText="1" shrinkToFit="1"/>
    </xf>
    <xf numFmtId="0" fontId="18" fillId="34" borderId="68" xfId="0" applyFont="1" applyFill="1" applyBorder="1" applyAlignment="1">
      <alignment horizontal="center" vertical="center" wrapText="1" shrinkToFit="1"/>
    </xf>
    <xf numFmtId="0" fontId="16" fillId="0" borderId="69" xfId="0" applyFont="1" applyBorder="1" applyAlignment="1">
      <alignment horizontal="left" vertical="center" wrapText="1" shrinkToFit="1"/>
    </xf>
    <xf numFmtId="0" fontId="16" fillId="0" borderId="45" xfId="0" applyFont="1" applyBorder="1" applyAlignment="1">
      <alignment horizontal="left" vertical="center" wrapText="1" shrinkToFit="1"/>
    </xf>
    <xf numFmtId="0" fontId="16" fillId="0" borderId="36" xfId="0" applyFont="1" applyBorder="1" applyAlignment="1">
      <alignment horizontal="left" vertical="center" wrapText="1" shrinkToFit="1"/>
    </xf>
    <xf numFmtId="0" fontId="16" fillId="0" borderId="11" xfId="0" applyFont="1" applyBorder="1" applyAlignment="1">
      <alignment horizontal="left" vertical="center" wrapText="1" shrinkToFit="1"/>
    </xf>
    <xf numFmtId="0" fontId="16" fillId="0" borderId="37" xfId="0" applyFont="1" applyBorder="1" applyAlignment="1">
      <alignment horizontal="left" vertical="center" wrapText="1" shrinkToFit="1"/>
    </xf>
    <xf numFmtId="0" fontId="16" fillId="0" borderId="70" xfId="0" applyFont="1" applyBorder="1" applyAlignment="1">
      <alignment horizontal="left" vertical="center" wrapText="1" shrinkToFit="1"/>
    </xf>
    <xf numFmtId="0" fontId="16" fillId="0" borderId="66" xfId="0" applyFont="1" applyBorder="1" applyAlignment="1">
      <alignment horizontal="left" vertical="center" wrapText="1" shrinkToFit="1"/>
    </xf>
    <xf numFmtId="0" fontId="16" fillId="0" borderId="71" xfId="0" applyFont="1" applyBorder="1" applyAlignment="1">
      <alignment horizontal="left" vertical="center" wrapText="1" shrinkToFit="1"/>
    </xf>
    <xf numFmtId="0" fontId="16" fillId="0" borderId="60" xfId="0" applyFont="1" applyBorder="1" applyAlignment="1">
      <alignment horizontal="left" vertical="center" wrapText="1" shrinkToFit="1"/>
    </xf>
    <xf numFmtId="0" fontId="16" fillId="0" borderId="72" xfId="0" applyFont="1" applyBorder="1" applyAlignment="1">
      <alignment horizontal="left" vertical="center" wrapText="1" shrinkToFit="1"/>
    </xf>
    <xf numFmtId="0" fontId="16" fillId="0" borderId="73" xfId="0" applyFont="1" applyFill="1" applyBorder="1" applyAlignment="1">
      <alignment horizontal="left" vertical="center" wrapText="1" shrinkToFit="1"/>
    </xf>
    <xf numFmtId="0" fontId="16" fillId="0" borderId="74" xfId="0" applyFont="1" applyFill="1" applyBorder="1" applyAlignment="1">
      <alignment horizontal="left" vertical="center" wrapText="1" shrinkToFit="1"/>
    </xf>
    <xf numFmtId="0" fontId="18" fillId="0" borderId="64" xfId="0" applyFont="1" applyBorder="1" applyAlignment="1">
      <alignment horizontal="center" vertical="center" wrapText="1" shrinkToFit="1"/>
    </xf>
    <xf numFmtId="0" fontId="18" fillId="0" borderId="65" xfId="0" applyFont="1" applyBorder="1" applyAlignment="1">
      <alignment horizontal="center" vertical="center" wrapText="1" shrinkToFit="1"/>
    </xf>
    <xf numFmtId="0" fontId="18" fillId="0" borderId="75" xfId="0" applyFont="1" applyBorder="1" applyAlignment="1">
      <alignment horizontal="center" vertical="center" wrapText="1" shrinkToFit="1"/>
    </xf>
    <xf numFmtId="0" fontId="16" fillId="0" borderId="0" xfId="0" applyFont="1" applyBorder="1" applyAlignment="1">
      <alignment horizontal="left" vertical="center" wrapText="1" shrinkToFit="1"/>
    </xf>
    <xf numFmtId="0" fontId="18" fillId="34" borderId="61" xfId="0" applyFont="1" applyFill="1" applyBorder="1" applyAlignment="1">
      <alignment horizontal="center" vertical="center" wrapText="1"/>
    </xf>
    <xf numFmtId="0" fontId="18" fillId="34" borderId="28" xfId="0" applyFont="1" applyFill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8" fillId="34" borderId="30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7" fillId="34" borderId="61" xfId="0" applyFont="1" applyFill="1" applyBorder="1" applyAlignment="1">
      <alignment horizontal="center" vertical="center" wrapText="1"/>
    </xf>
    <xf numFmtId="0" fontId="17" fillId="34" borderId="28" xfId="0" applyFont="1" applyFill="1" applyBorder="1" applyAlignment="1">
      <alignment horizontal="center" vertical="center" wrapText="1"/>
    </xf>
    <xf numFmtId="0" fontId="17" fillId="34" borderId="35" xfId="0" applyFont="1" applyFill="1" applyBorder="1" applyAlignment="1">
      <alignment horizontal="center" vertical="center" wrapText="1"/>
    </xf>
    <xf numFmtId="0" fontId="17" fillId="34" borderId="51" xfId="0" applyFont="1" applyFill="1" applyBorder="1" applyAlignment="1">
      <alignment horizontal="center" vertical="center" wrapText="1"/>
    </xf>
    <xf numFmtId="0" fontId="17" fillId="34" borderId="39" xfId="0" applyFont="1" applyFill="1" applyBorder="1" applyAlignment="1">
      <alignment horizontal="center" vertical="center" wrapText="1"/>
    </xf>
    <xf numFmtId="0" fontId="17" fillId="34" borderId="45" xfId="0" applyFont="1" applyFill="1" applyBorder="1" applyAlignment="1">
      <alignment horizontal="center" vertical="center" wrapText="1"/>
    </xf>
    <xf numFmtId="0" fontId="17" fillId="34" borderId="46" xfId="0" applyFont="1" applyFill="1" applyBorder="1" applyAlignment="1">
      <alignment horizontal="center" vertical="center" wrapText="1"/>
    </xf>
    <xf numFmtId="0" fontId="17" fillId="34" borderId="43" xfId="0" applyFont="1" applyFill="1" applyBorder="1" applyAlignment="1">
      <alignment horizontal="center" vertical="center" wrapText="1"/>
    </xf>
    <xf numFmtId="0" fontId="17" fillId="34" borderId="30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</cellXfs>
  <cellStyles count="6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쉼표 [0] 2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1202" xfId="62"/>
    <cellStyle name="콤마_1202" xfId="63"/>
    <cellStyle name="Currency" xfId="64"/>
    <cellStyle name="Currency [0]" xfId="65"/>
    <cellStyle name="표준_kc-elec system check list" xfId="66"/>
    <cellStyle name="Hyperlink" xfId="67"/>
    <cellStyle name="AeE­ [0]_INQUIRY ¿μ¾÷AßAø " xfId="68"/>
    <cellStyle name="AeE­_INQUIRY ¿μ¾÷AßAø " xfId="69"/>
    <cellStyle name="AÞ¸¶ [0]_INQUIRY ¿μ¾÷AßAø " xfId="70"/>
    <cellStyle name="AÞ¸¶_INQUIRY ¿μ¾÷AßAø " xfId="71"/>
    <cellStyle name="C￥AØ_¿μ¾÷CoE² 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Header1" xfId="77"/>
    <cellStyle name="Header2" xfId="78"/>
    <cellStyle name="Normal_ SG&amp;A Bridge 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00" workbookViewId="0" topLeftCell="A1">
      <selection activeCell="A11" sqref="A11:L11"/>
    </sheetView>
  </sheetViews>
  <sheetFormatPr defaultColWidth="8.88671875" defaultRowHeight="13.5"/>
  <sheetData>
    <row r="1" spans="1:12" s="33" customFormat="1" ht="30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33" customFormat="1" ht="30" customHeigh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33" customFormat="1" ht="49.5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s="33" customFormat="1" ht="37.5" customHeight="1">
      <c r="A4" s="151" t="s">
        <v>152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1:12" s="36" customFormat="1" ht="49.5" customHeight="1">
      <c r="A5" s="82" t="s">
        <v>86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s="33" customFormat="1" ht="30" customHeight="1">
      <c r="A6" s="34"/>
      <c r="B6" s="35"/>
      <c r="C6" s="35"/>
      <c r="D6" s="35"/>
      <c r="E6" s="35"/>
      <c r="F6" s="48"/>
      <c r="G6" s="35"/>
      <c r="H6" s="35"/>
      <c r="I6" s="35"/>
      <c r="J6" s="35"/>
      <c r="K6" s="35"/>
      <c r="L6" s="35"/>
    </row>
    <row r="7" spans="1:12" s="33" customFormat="1" ht="30" customHeight="1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s="33" customFormat="1" ht="30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s="33" customFormat="1" ht="30" customHeigh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 s="33" customFormat="1" ht="30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2" s="33" customFormat="1" ht="30" customHeight="1">
      <c r="A11" s="150" t="s">
        <v>99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</row>
    <row r="12" spans="1:12" s="33" customFormat="1" ht="30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s="33" customFormat="1" ht="30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</sheetData>
  <sheetProtection selectLockedCells="1" selectUnlockedCells="1"/>
  <mergeCells count="2">
    <mergeCell ref="A4:L4"/>
    <mergeCell ref="A11:L11"/>
  </mergeCells>
  <printOptions/>
  <pageMargins left="0.7480314960629921" right="0.7480314960629921" top="0.984251968503937" bottom="0.984251968503937" header="0.5118110236220472" footer="0.5118110236220472"/>
  <pageSetup firstPageNumber="9" useFirstPageNumber="1"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5"/>
  <sheetViews>
    <sheetView view="pageBreakPreview" zoomScaleSheetLayoutView="100" workbookViewId="0" topLeftCell="A1">
      <selection activeCell="A3" sqref="A3"/>
    </sheetView>
  </sheetViews>
  <sheetFormatPr defaultColWidth="8.88671875" defaultRowHeight="13.5"/>
  <cols>
    <col min="1" max="1" width="8.4453125" style="14" customWidth="1"/>
    <col min="2" max="2" width="20.10546875" style="14" customWidth="1"/>
    <col min="3" max="3" width="15.77734375" style="14" customWidth="1"/>
    <col min="4" max="4" width="14.10546875" style="14" customWidth="1"/>
    <col min="5" max="5" width="15.77734375" style="14" customWidth="1"/>
    <col min="6" max="6" width="17.77734375" style="14" customWidth="1"/>
    <col min="7" max="7" width="13.88671875" style="14" customWidth="1"/>
    <col min="8" max="8" width="6.5546875" style="14" hidden="1" customWidth="1"/>
    <col min="9" max="16384" width="8.88671875" style="14" customWidth="1"/>
  </cols>
  <sheetData>
    <row r="1" ht="13.5" customHeight="1"/>
    <row r="2" spans="1:7" ht="37.5" customHeight="1">
      <c r="A2" s="152" t="s">
        <v>152</v>
      </c>
      <c r="B2" s="152"/>
      <c r="C2" s="152"/>
      <c r="D2" s="152"/>
      <c r="E2" s="152"/>
      <c r="F2" s="152"/>
      <c r="G2" s="152"/>
    </row>
    <row r="3" ht="6.75" customHeight="1"/>
    <row r="4" spans="1:3" ht="22.5" customHeight="1">
      <c r="A4" s="156" t="s">
        <v>27</v>
      </c>
      <c r="B4" s="156"/>
      <c r="C4" s="156"/>
    </row>
    <row r="5" ht="6.75" customHeight="1"/>
    <row r="6" ht="22.5" customHeight="1">
      <c r="A6" s="15" t="s">
        <v>87</v>
      </c>
    </row>
    <row r="7" s="16" customFormat="1" ht="19.5" customHeight="1">
      <c r="B7" s="16" t="s">
        <v>100</v>
      </c>
    </row>
    <row r="8" s="16" customFormat="1" ht="19.5" customHeight="1">
      <c r="B8" s="16" t="s">
        <v>101</v>
      </c>
    </row>
    <row r="9" s="16" customFormat="1" ht="19.5" customHeight="1">
      <c r="B9" s="16" t="s">
        <v>102</v>
      </c>
    </row>
    <row r="10" ht="6.75" customHeight="1"/>
    <row r="11" ht="22.5" customHeight="1">
      <c r="A11" s="15" t="s">
        <v>88</v>
      </c>
    </row>
    <row r="12" s="16" customFormat="1" ht="19.5" customHeight="1">
      <c r="B12" s="16" t="s">
        <v>103</v>
      </c>
    </row>
    <row r="13" s="16" customFormat="1" ht="19.5" customHeight="1">
      <c r="B13" s="16" t="s">
        <v>112</v>
      </c>
    </row>
    <row r="14" s="16" customFormat="1" ht="19.5" customHeight="1">
      <c r="B14" s="16" t="s">
        <v>104</v>
      </c>
    </row>
    <row r="15" s="16" customFormat="1" ht="19.5" customHeight="1">
      <c r="B15" s="16" t="s">
        <v>105</v>
      </c>
    </row>
    <row r="16" s="16" customFormat="1" ht="6.75" customHeight="1"/>
    <row r="17" ht="23.25" customHeight="1">
      <c r="A17" s="15" t="s">
        <v>19</v>
      </c>
    </row>
    <row r="18" ht="19.5" customHeight="1">
      <c r="B18" s="16" t="s">
        <v>28</v>
      </c>
    </row>
    <row r="19" spans="2:7" ht="16.5" customHeight="1">
      <c r="B19" s="16"/>
      <c r="G19" s="31" t="s">
        <v>40</v>
      </c>
    </row>
    <row r="20" spans="2:8" ht="23.25" customHeight="1">
      <c r="B20" s="155" t="s">
        <v>89</v>
      </c>
      <c r="C20" s="157" t="s">
        <v>90</v>
      </c>
      <c r="D20" s="158"/>
      <c r="E20" s="159"/>
      <c r="F20" s="155" t="s">
        <v>91</v>
      </c>
      <c r="G20" s="153" t="s">
        <v>29</v>
      </c>
      <c r="H20" s="17"/>
    </row>
    <row r="21" spans="2:8" ht="23.25" customHeight="1">
      <c r="B21" s="154"/>
      <c r="C21" s="18" t="s">
        <v>16</v>
      </c>
      <c r="D21" s="18" t="s">
        <v>17</v>
      </c>
      <c r="E21" s="18" t="s">
        <v>18</v>
      </c>
      <c r="F21" s="154"/>
      <c r="G21" s="154"/>
      <c r="H21" s="17"/>
    </row>
    <row r="22" spans="2:8" ht="23.25" customHeight="1">
      <c r="B22" s="57">
        <v>205282</v>
      </c>
      <c r="C22" s="57">
        <v>6400</v>
      </c>
      <c r="D22" s="57">
        <v>6600</v>
      </c>
      <c r="E22" s="19">
        <f>C22-D22</f>
        <v>-200</v>
      </c>
      <c r="F22" s="57">
        <f>B22+E22</f>
        <v>205082</v>
      </c>
      <c r="G22" s="18"/>
      <c r="H22" s="17"/>
    </row>
    <row r="23" ht="19.5" customHeight="1">
      <c r="B23" s="16" t="s">
        <v>106</v>
      </c>
    </row>
    <row r="24" ht="19.5" customHeight="1">
      <c r="B24" s="16" t="s">
        <v>107</v>
      </c>
    </row>
    <row r="25" ht="19.5" customHeight="1">
      <c r="B25" s="16" t="s">
        <v>108</v>
      </c>
    </row>
    <row r="26" ht="15" customHeight="1"/>
  </sheetData>
  <sheetProtection/>
  <mergeCells count="6">
    <mergeCell ref="A2:G2"/>
    <mergeCell ref="G20:G21"/>
    <mergeCell ref="B20:B21"/>
    <mergeCell ref="A4:C4"/>
    <mergeCell ref="C20:E20"/>
    <mergeCell ref="F20:F21"/>
  </mergeCells>
  <printOptions/>
  <pageMargins left="0.984251968503937" right="0.984251968503937" top="0.7874015748031497" bottom="0.7874015748031497" header="0.5118110236220472" footer="0.5118110236220472"/>
  <pageSetup firstPageNumber="11" useFirstPageNumber="1" fitToHeight="0" horizontalDpi="300" verticalDpi="300" orientation="landscape" paperSize="9" r:id="rId1"/>
  <headerFooter differentOddEven="1" alignWithMargins="0">
    <evenHeader>&amp;C- &amp;P -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SheetLayoutView="100" zoomScalePageLayoutView="0" workbookViewId="0" topLeftCell="A1">
      <selection activeCell="A15" sqref="A15"/>
    </sheetView>
  </sheetViews>
  <sheetFormatPr defaultColWidth="8.88671875" defaultRowHeight="13.5"/>
  <cols>
    <col min="1" max="1" width="16.21484375" style="14" customWidth="1"/>
    <col min="2" max="3" width="14.77734375" style="14" customWidth="1"/>
    <col min="4" max="4" width="13.3359375" style="14" customWidth="1"/>
    <col min="5" max="5" width="18.77734375" style="14" customWidth="1"/>
    <col min="6" max="7" width="14.77734375" style="14" customWidth="1"/>
    <col min="8" max="8" width="13.3359375" style="14" customWidth="1"/>
    <col min="9" max="16384" width="8.88671875" style="14" customWidth="1"/>
  </cols>
  <sheetData>
    <row r="1" spans="1:4" ht="16.5" customHeight="1">
      <c r="A1" s="156" t="s">
        <v>30</v>
      </c>
      <c r="B1" s="156"/>
      <c r="C1" s="156"/>
      <c r="D1" s="156"/>
    </row>
    <row r="2" spans="1:4" ht="14.25" customHeight="1">
      <c r="A2" s="20"/>
      <c r="B2" s="20"/>
      <c r="C2" s="20"/>
      <c r="D2" s="20"/>
    </row>
    <row r="3" spans="1:4" ht="19.5" customHeight="1">
      <c r="A3" s="21" t="s">
        <v>20</v>
      </c>
      <c r="B3" s="20"/>
      <c r="C3" s="20"/>
      <c r="D3" s="20"/>
    </row>
    <row r="4" ht="15" customHeight="1" thickBot="1">
      <c r="H4" s="50" t="s">
        <v>43</v>
      </c>
    </row>
    <row r="5" spans="1:8" s="22" customFormat="1" ht="36" customHeight="1">
      <c r="A5" s="160" t="s">
        <v>113</v>
      </c>
      <c r="B5" s="161"/>
      <c r="C5" s="161"/>
      <c r="D5" s="161"/>
      <c r="E5" s="161" t="s">
        <v>114</v>
      </c>
      <c r="F5" s="161"/>
      <c r="G5" s="161"/>
      <c r="H5" s="162"/>
    </row>
    <row r="6" spans="1:8" s="22" customFormat="1" ht="46.5" customHeight="1" thickBot="1">
      <c r="A6" s="63" t="s">
        <v>41</v>
      </c>
      <c r="B6" s="64" t="s">
        <v>92</v>
      </c>
      <c r="C6" s="64" t="s">
        <v>93</v>
      </c>
      <c r="D6" s="64" t="s">
        <v>84</v>
      </c>
      <c r="E6" s="65" t="s">
        <v>41</v>
      </c>
      <c r="F6" s="64" t="s">
        <v>94</v>
      </c>
      <c r="G6" s="64" t="s">
        <v>95</v>
      </c>
      <c r="H6" s="66" t="s">
        <v>84</v>
      </c>
    </row>
    <row r="7" spans="1:8" s="23" customFormat="1" ht="33" customHeight="1" thickTop="1">
      <c r="A7" s="62" t="s">
        <v>42</v>
      </c>
      <c r="B7" s="138">
        <f>SUM(B8:B16)</f>
        <v>211539</v>
      </c>
      <c r="C7" s="138">
        <f>SUM(C8:C16)</f>
        <v>211682</v>
      </c>
      <c r="D7" s="139">
        <f>C7-B7</f>
        <v>143</v>
      </c>
      <c r="E7" s="93" t="s">
        <v>42</v>
      </c>
      <c r="F7" s="138">
        <f>SUM(F8:F16)</f>
        <v>211539</v>
      </c>
      <c r="G7" s="138">
        <f>SUM(G8:G16)</f>
        <v>211682</v>
      </c>
      <c r="H7" s="140">
        <f>G7-F7</f>
        <v>143</v>
      </c>
    </row>
    <row r="8" spans="1:8" s="16" customFormat="1" ht="33" customHeight="1">
      <c r="A8" s="60" t="s">
        <v>66</v>
      </c>
      <c r="B8" s="94">
        <v>0</v>
      </c>
      <c r="C8" s="94">
        <v>0</v>
      </c>
      <c r="D8" s="95">
        <f aca="true" t="shared" si="0" ref="D8:D16">C8-B8</f>
        <v>0</v>
      </c>
      <c r="E8" s="59" t="s">
        <v>68</v>
      </c>
      <c r="F8" s="96">
        <v>6100</v>
      </c>
      <c r="G8" s="49">
        <v>6600</v>
      </c>
      <c r="H8" s="97">
        <f aca="true" t="shared" si="1" ref="H8:H16">G8-F8</f>
        <v>500</v>
      </c>
    </row>
    <row r="9" spans="1:8" s="16" customFormat="1" ht="33" customHeight="1">
      <c r="A9" s="60" t="s">
        <v>67</v>
      </c>
      <c r="B9" s="94">
        <v>0</v>
      </c>
      <c r="C9" s="94">
        <v>0</v>
      </c>
      <c r="D9" s="95">
        <f t="shared" si="0"/>
        <v>0</v>
      </c>
      <c r="E9" s="59" t="s">
        <v>69</v>
      </c>
      <c r="F9" s="49">
        <v>0</v>
      </c>
      <c r="G9" s="49">
        <v>0</v>
      </c>
      <c r="H9" s="97">
        <f t="shared" si="1"/>
        <v>0</v>
      </c>
    </row>
    <row r="10" spans="1:8" s="16" customFormat="1" ht="33" customHeight="1">
      <c r="A10" s="60" t="s">
        <v>72</v>
      </c>
      <c r="B10" s="94">
        <v>0</v>
      </c>
      <c r="C10" s="94">
        <v>0</v>
      </c>
      <c r="D10" s="95">
        <f t="shared" si="0"/>
        <v>0</v>
      </c>
      <c r="E10" s="59" t="s">
        <v>76</v>
      </c>
      <c r="F10" s="49">
        <v>0</v>
      </c>
      <c r="G10" s="49">
        <v>0</v>
      </c>
      <c r="H10" s="97">
        <f t="shared" si="1"/>
        <v>0</v>
      </c>
    </row>
    <row r="11" spans="1:8" s="16" customFormat="1" ht="33" customHeight="1">
      <c r="A11" s="74" t="s">
        <v>73</v>
      </c>
      <c r="B11" s="94">
        <v>0</v>
      </c>
      <c r="C11" s="94">
        <v>0</v>
      </c>
      <c r="D11" s="95">
        <f t="shared" si="0"/>
        <v>0</v>
      </c>
      <c r="E11" s="59" t="s">
        <v>82</v>
      </c>
      <c r="F11" s="49">
        <v>0</v>
      </c>
      <c r="G11" s="49">
        <v>0</v>
      </c>
      <c r="H11" s="97">
        <f t="shared" si="1"/>
        <v>0</v>
      </c>
    </row>
    <row r="12" spans="1:8" s="16" customFormat="1" ht="33" customHeight="1">
      <c r="A12" s="60" t="s">
        <v>74</v>
      </c>
      <c r="B12" s="94">
        <v>0</v>
      </c>
      <c r="C12" s="94">
        <v>0</v>
      </c>
      <c r="D12" s="95">
        <f t="shared" si="0"/>
        <v>0</v>
      </c>
      <c r="E12" s="59" t="s">
        <v>78</v>
      </c>
      <c r="F12" s="96">
        <v>0</v>
      </c>
      <c r="G12" s="96">
        <v>0</v>
      </c>
      <c r="H12" s="97">
        <f t="shared" si="1"/>
        <v>0</v>
      </c>
    </row>
    <row r="13" spans="1:8" s="16" customFormat="1" ht="33" customHeight="1">
      <c r="A13" s="60" t="s">
        <v>75</v>
      </c>
      <c r="B13" s="94">
        <v>205439</v>
      </c>
      <c r="C13" s="94">
        <v>205282</v>
      </c>
      <c r="D13" s="95">
        <f t="shared" si="0"/>
        <v>-157</v>
      </c>
      <c r="E13" s="59" t="s">
        <v>79</v>
      </c>
      <c r="F13" s="96">
        <v>205439</v>
      </c>
      <c r="G13" s="96">
        <v>205082</v>
      </c>
      <c r="H13" s="97">
        <f t="shared" si="1"/>
        <v>-357</v>
      </c>
    </row>
    <row r="14" spans="1:8" s="16" customFormat="1" ht="33" customHeight="1">
      <c r="A14" s="60" t="s">
        <v>80</v>
      </c>
      <c r="B14" s="94">
        <v>0</v>
      </c>
      <c r="C14" s="94">
        <v>0</v>
      </c>
      <c r="D14" s="95">
        <f t="shared" si="0"/>
        <v>0</v>
      </c>
      <c r="E14" s="59" t="s">
        <v>77</v>
      </c>
      <c r="F14" s="96">
        <v>0</v>
      </c>
      <c r="G14" s="96">
        <v>0</v>
      </c>
      <c r="H14" s="97">
        <f t="shared" si="1"/>
        <v>0</v>
      </c>
    </row>
    <row r="15" spans="1:8" s="16" customFormat="1" ht="33" customHeight="1">
      <c r="A15" s="60" t="s">
        <v>81</v>
      </c>
      <c r="B15" s="94">
        <v>6100</v>
      </c>
      <c r="C15" s="94">
        <v>6400</v>
      </c>
      <c r="D15" s="95">
        <f t="shared" si="0"/>
        <v>300</v>
      </c>
      <c r="E15" s="59" t="s">
        <v>70</v>
      </c>
      <c r="F15" s="96">
        <v>0</v>
      </c>
      <c r="G15" s="96">
        <v>0</v>
      </c>
      <c r="H15" s="97">
        <f t="shared" si="1"/>
        <v>0</v>
      </c>
    </row>
    <row r="16" spans="1:8" ht="33" customHeight="1" thickBot="1">
      <c r="A16" s="98" t="s">
        <v>150</v>
      </c>
      <c r="B16" s="99">
        <v>0</v>
      </c>
      <c r="C16" s="99">
        <v>0</v>
      </c>
      <c r="D16" s="100">
        <f t="shared" si="0"/>
        <v>0</v>
      </c>
      <c r="E16" s="61" t="s">
        <v>83</v>
      </c>
      <c r="F16" s="99">
        <v>0</v>
      </c>
      <c r="G16" s="99">
        <v>0</v>
      </c>
      <c r="H16" s="101">
        <f t="shared" si="1"/>
        <v>0</v>
      </c>
    </row>
  </sheetData>
  <sheetProtection/>
  <mergeCells count="3">
    <mergeCell ref="A1:D1"/>
    <mergeCell ref="A5:D5"/>
    <mergeCell ref="E5:H5"/>
  </mergeCells>
  <printOptions/>
  <pageMargins left="0.3937007874015748" right="0.3937007874015748" top="0.7874015748031497" bottom="0.7874015748031497" header="0.5118110236220472" footer="0.5118110236220472"/>
  <pageSetup firstPageNumber="13" useFirstPageNumber="1" fitToHeight="0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E3" sqref="E3:E4"/>
    </sheetView>
  </sheetViews>
  <sheetFormatPr defaultColWidth="8.88671875" defaultRowHeight="13.5"/>
  <cols>
    <col min="1" max="3" width="3.77734375" style="24" customWidth="1"/>
    <col min="4" max="4" width="17.77734375" style="24" customWidth="1"/>
    <col min="5" max="7" width="13.77734375" style="24" customWidth="1"/>
    <col min="8" max="8" width="50.77734375" style="24" customWidth="1"/>
    <col min="9" max="16384" width="8.88671875" style="24" customWidth="1"/>
  </cols>
  <sheetData>
    <row r="1" spans="1:5" s="26" customFormat="1" ht="30" customHeight="1">
      <c r="A1" s="25"/>
      <c r="B1" s="25" t="s">
        <v>25</v>
      </c>
      <c r="C1" s="25"/>
      <c r="D1" s="25"/>
      <c r="E1" s="25"/>
    </row>
    <row r="2" spans="1:8" ht="15.75" customHeight="1" thickBot="1">
      <c r="A2" s="102"/>
      <c r="B2" s="102"/>
      <c r="C2" s="102"/>
      <c r="D2" s="103"/>
      <c r="E2" s="103"/>
      <c r="H2" s="104" t="s">
        <v>43</v>
      </c>
    </row>
    <row r="3" spans="1:8" s="27" customFormat="1" ht="36.75" customHeight="1">
      <c r="A3" s="163" t="s">
        <v>44</v>
      </c>
      <c r="B3" s="164"/>
      <c r="C3" s="164"/>
      <c r="D3" s="164"/>
      <c r="E3" s="165" t="s">
        <v>115</v>
      </c>
      <c r="F3" s="167" t="s">
        <v>116</v>
      </c>
      <c r="G3" s="169" t="s">
        <v>117</v>
      </c>
      <c r="H3" s="171" t="s">
        <v>45</v>
      </c>
    </row>
    <row r="4" spans="1:8" s="27" customFormat="1" ht="36.75" customHeight="1">
      <c r="A4" s="105" t="s">
        <v>21</v>
      </c>
      <c r="B4" s="106" t="s">
        <v>22</v>
      </c>
      <c r="C4" s="106" t="s">
        <v>23</v>
      </c>
      <c r="D4" s="107" t="s">
        <v>24</v>
      </c>
      <c r="E4" s="166"/>
      <c r="F4" s="168"/>
      <c r="G4" s="170"/>
      <c r="H4" s="172"/>
    </row>
    <row r="5" spans="1:8" s="28" customFormat="1" ht="39.75" customHeight="1">
      <c r="A5" s="173" t="s">
        <v>46</v>
      </c>
      <c r="B5" s="174"/>
      <c r="C5" s="174"/>
      <c r="D5" s="174"/>
      <c r="E5" s="108">
        <f>SUM(E6)</f>
        <v>6100</v>
      </c>
      <c r="F5" s="108">
        <f>SUM(F6)</f>
        <v>6400</v>
      </c>
      <c r="G5" s="75">
        <f>F5-E5</f>
        <v>300</v>
      </c>
      <c r="H5" s="109"/>
    </row>
    <row r="6" spans="1:8" s="28" customFormat="1" ht="39.75" customHeight="1">
      <c r="A6" s="51"/>
      <c r="B6" s="175" t="s">
        <v>47</v>
      </c>
      <c r="C6" s="174"/>
      <c r="D6" s="174"/>
      <c r="E6" s="108">
        <f>E7</f>
        <v>6100</v>
      </c>
      <c r="F6" s="108">
        <f>F7</f>
        <v>6400</v>
      </c>
      <c r="G6" s="75">
        <f aca="true" t="shared" si="0" ref="G6:G13">F6-E6</f>
        <v>300</v>
      </c>
      <c r="H6" s="109"/>
    </row>
    <row r="7" spans="1:8" s="28" customFormat="1" ht="39.75" customHeight="1">
      <c r="A7" s="52"/>
      <c r="B7" s="53"/>
      <c r="C7" s="175" t="s">
        <v>48</v>
      </c>
      <c r="D7" s="176"/>
      <c r="E7" s="108">
        <f>E8</f>
        <v>6100</v>
      </c>
      <c r="F7" s="108">
        <f>F8</f>
        <v>6400</v>
      </c>
      <c r="G7" s="75">
        <f t="shared" si="0"/>
        <v>300</v>
      </c>
      <c r="H7" s="109"/>
    </row>
    <row r="8" spans="1:8" s="28" customFormat="1" ht="39.75" customHeight="1">
      <c r="A8" s="52"/>
      <c r="B8" s="54"/>
      <c r="C8" s="55"/>
      <c r="D8" s="89" t="s">
        <v>49</v>
      </c>
      <c r="E8" s="108">
        <v>6100</v>
      </c>
      <c r="F8" s="108">
        <v>6400</v>
      </c>
      <c r="G8" s="75">
        <f t="shared" si="0"/>
        <v>300</v>
      </c>
      <c r="H8" s="109" t="s">
        <v>151</v>
      </c>
    </row>
    <row r="9" spans="1:8" s="28" customFormat="1" ht="39.75" customHeight="1">
      <c r="A9" s="173" t="s">
        <v>50</v>
      </c>
      <c r="B9" s="174"/>
      <c r="C9" s="174"/>
      <c r="D9" s="174"/>
      <c r="E9" s="108">
        <f aca="true" t="shared" si="1" ref="E9:F11">E10</f>
        <v>205439</v>
      </c>
      <c r="F9" s="108">
        <f t="shared" si="1"/>
        <v>205282</v>
      </c>
      <c r="G9" s="75">
        <f t="shared" si="0"/>
        <v>-157</v>
      </c>
      <c r="H9" s="109"/>
    </row>
    <row r="10" spans="1:8" s="28" customFormat="1" ht="39.75" customHeight="1">
      <c r="A10" s="51"/>
      <c r="B10" s="175" t="s">
        <v>51</v>
      </c>
      <c r="C10" s="174"/>
      <c r="D10" s="174"/>
      <c r="E10" s="108">
        <f t="shared" si="1"/>
        <v>205439</v>
      </c>
      <c r="F10" s="108">
        <f t="shared" si="1"/>
        <v>205282</v>
      </c>
      <c r="G10" s="75">
        <f t="shared" si="0"/>
        <v>-157</v>
      </c>
      <c r="H10" s="109"/>
    </row>
    <row r="11" spans="1:8" s="28" customFormat="1" ht="39.75" customHeight="1">
      <c r="A11" s="52"/>
      <c r="B11" s="56"/>
      <c r="C11" s="175" t="s">
        <v>52</v>
      </c>
      <c r="D11" s="176"/>
      <c r="E11" s="108">
        <f t="shared" si="1"/>
        <v>205439</v>
      </c>
      <c r="F11" s="108">
        <f t="shared" si="1"/>
        <v>205282</v>
      </c>
      <c r="G11" s="75">
        <f t="shared" si="0"/>
        <v>-157</v>
      </c>
      <c r="H11" s="109"/>
    </row>
    <row r="12" spans="1:8" s="28" customFormat="1" ht="39.75" customHeight="1" thickBot="1">
      <c r="A12" s="52"/>
      <c r="B12" s="53"/>
      <c r="C12" s="56"/>
      <c r="D12" s="110" t="s">
        <v>53</v>
      </c>
      <c r="E12" s="111">
        <v>205439</v>
      </c>
      <c r="F12" s="111">
        <v>205282</v>
      </c>
      <c r="G12" s="75">
        <f t="shared" si="0"/>
        <v>-157</v>
      </c>
      <c r="H12" s="112" t="s">
        <v>118</v>
      </c>
    </row>
    <row r="13" spans="1:8" s="28" customFormat="1" ht="39.75" customHeight="1" thickBot="1" thickTop="1">
      <c r="A13" s="177" t="s">
        <v>85</v>
      </c>
      <c r="B13" s="178"/>
      <c r="C13" s="178"/>
      <c r="D13" s="178"/>
      <c r="E13" s="141">
        <f>SUM(E5,E9)</f>
        <v>211539</v>
      </c>
      <c r="F13" s="141">
        <f>SUM(F5,F9)</f>
        <v>211682</v>
      </c>
      <c r="G13" s="142">
        <f t="shared" si="0"/>
        <v>143</v>
      </c>
      <c r="H13" s="143"/>
    </row>
    <row r="14" ht="19.5" customHeight="1"/>
    <row r="15" ht="16.5">
      <c r="H15" s="113"/>
    </row>
  </sheetData>
  <sheetProtection/>
  <mergeCells count="12">
    <mergeCell ref="B6:D6"/>
    <mergeCell ref="C7:D7"/>
    <mergeCell ref="A9:D9"/>
    <mergeCell ref="B10:D10"/>
    <mergeCell ref="C11:D11"/>
    <mergeCell ref="A13:D13"/>
    <mergeCell ref="A3:D3"/>
    <mergeCell ref="E3:E4"/>
    <mergeCell ref="F3:F4"/>
    <mergeCell ref="G3:G4"/>
    <mergeCell ref="H3:H4"/>
    <mergeCell ref="A5:D5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showGridLines="0" view="pageBreakPreview" zoomScaleNormal="75" zoomScaleSheetLayoutView="100" zoomScalePageLayoutView="0" workbookViewId="0" topLeftCell="A1">
      <selection activeCell="A1" sqref="A1:D1"/>
    </sheetView>
  </sheetViews>
  <sheetFormatPr defaultColWidth="8.88671875" defaultRowHeight="13.5"/>
  <cols>
    <col min="1" max="2" width="3.77734375" style="37" customWidth="1"/>
    <col min="3" max="4" width="4.3359375" style="37" customWidth="1"/>
    <col min="5" max="5" width="3.77734375" style="37" customWidth="1"/>
    <col min="6" max="7" width="2.77734375" style="37" customWidth="1"/>
    <col min="8" max="8" width="5.77734375" style="37" customWidth="1"/>
    <col min="9" max="9" width="47.77734375" style="37" customWidth="1"/>
    <col min="10" max="12" width="13.77734375" style="37" customWidth="1"/>
    <col min="13" max="19" width="3.77734375" style="37" customWidth="1"/>
    <col min="20" max="16384" width="8.88671875" style="37" customWidth="1"/>
  </cols>
  <sheetData>
    <row r="1" spans="1:9" ht="28.5" customHeight="1">
      <c r="A1" s="179" t="s">
        <v>31</v>
      </c>
      <c r="B1" s="179"/>
      <c r="C1" s="179"/>
      <c r="D1" s="179"/>
      <c r="E1" s="29"/>
      <c r="F1" s="29"/>
      <c r="G1" s="29"/>
      <c r="H1" s="16"/>
      <c r="I1" s="16"/>
    </row>
    <row r="2" spans="1:12" ht="15" thickBot="1">
      <c r="A2" s="180" t="s">
        <v>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37.5" customHeight="1" thickBot="1">
      <c r="A3" s="71" t="s">
        <v>71</v>
      </c>
      <c r="B3" s="72" t="s">
        <v>32</v>
      </c>
      <c r="C3" s="72" t="s">
        <v>33</v>
      </c>
      <c r="D3" s="72" t="s">
        <v>34</v>
      </c>
      <c r="E3" s="73" t="s">
        <v>35</v>
      </c>
      <c r="F3" s="181" t="s">
        <v>36</v>
      </c>
      <c r="G3" s="182"/>
      <c r="H3" s="183"/>
      <c r="I3" s="79" t="s">
        <v>1</v>
      </c>
      <c r="J3" s="78" t="s">
        <v>94</v>
      </c>
      <c r="K3" s="78" t="s">
        <v>95</v>
      </c>
      <c r="L3" s="85" t="s">
        <v>38</v>
      </c>
    </row>
    <row r="4" spans="1:12" ht="27.75" customHeight="1">
      <c r="A4" s="184" t="s">
        <v>120</v>
      </c>
      <c r="B4" s="185"/>
      <c r="C4" s="185"/>
      <c r="D4" s="185"/>
      <c r="E4" s="185"/>
      <c r="F4" s="185"/>
      <c r="G4" s="185"/>
      <c r="H4" s="185"/>
      <c r="I4" s="185"/>
      <c r="J4" s="80">
        <f>J5</f>
        <v>211539</v>
      </c>
      <c r="K4" s="80">
        <f>K5</f>
        <v>211682</v>
      </c>
      <c r="L4" s="86">
        <f aca="true" t="shared" si="0" ref="L4:L16">K4-J4</f>
        <v>143</v>
      </c>
    </row>
    <row r="5" spans="1:12" ht="27.75" customHeight="1">
      <c r="A5" s="38"/>
      <c r="B5" s="186" t="s">
        <v>121</v>
      </c>
      <c r="C5" s="187"/>
      <c r="D5" s="187"/>
      <c r="E5" s="187"/>
      <c r="F5" s="187"/>
      <c r="G5" s="187"/>
      <c r="H5" s="187"/>
      <c r="I5" s="187"/>
      <c r="J5" s="76">
        <f>J6+J19</f>
        <v>211539</v>
      </c>
      <c r="K5" s="76">
        <f>K6+K19</f>
        <v>211682</v>
      </c>
      <c r="L5" s="58">
        <f t="shared" si="0"/>
        <v>143</v>
      </c>
    </row>
    <row r="6" spans="1:12" ht="27.75" customHeight="1">
      <c r="A6" s="39"/>
      <c r="B6" s="40"/>
      <c r="C6" s="186" t="s">
        <v>122</v>
      </c>
      <c r="D6" s="187"/>
      <c r="E6" s="187"/>
      <c r="F6" s="187"/>
      <c r="G6" s="187"/>
      <c r="H6" s="187"/>
      <c r="I6" s="187"/>
      <c r="J6" s="76">
        <f>J7</f>
        <v>6100</v>
      </c>
      <c r="K6" s="76">
        <f>K7</f>
        <v>6600</v>
      </c>
      <c r="L6" s="58">
        <f t="shared" si="0"/>
        <v>500</v>
      </c>
    </row>
    <row r="7" spans="1:12" ht="27.75" customHeight="1">
      <c r="A7" s="39"/>
      <c r="B7" s="41"/>
      <c r="C7" s="40"/>
      <c r="D7" s="186" t="s">
        <v>123</v>
      </c>
      <c r="E7" s="187"/>
      <c r="F7" s="187"/>
      <c r="G7" s="187"/>
      <c r="H7" s="187"/>
      <c r="I7" s="187"/>
      <c r="J7" s="76">
        <f>J8</f>
        <v>6100</v>
      </c>
      <c r="K7" s="76">
        <f>K8</f>
        <v>6600</v>
      </c>
      <c r="L7" s="58">
        <f t="shared" si="0"/>
        <v>500</v>
      </c>
    </row>
    <row r="8" spans="1:12" ht="27.75" customHeight="1">
      <c r="A8" s="39"/>
      <c r="B8" s="41"/>
      <c r="C8" s="41"/>
      <c r="D8" s="40"/>
      <c r="E8" s="186" t="s">
        <v>124</v>
      </c>
      <c r="F8" s="187"/>
      <c r="G8" s="187"/>
      <c r="H8" s="187"/>
      <c r="I8" s="187"/>
      <c r="J8" s="76">
        <f>J9+J12</f>
        <v>6100</v>
      </c>
      <c r="K8" s="76">
        <f>K9+K12</f>
        <v>6600</v>
      </c>
      <c r="L8" s="58">
        <f t="shared" si="0"/>
        <v>500</v>
      </c>
    </row>
    <row r="9" spans="1:12" ht="27.75" customHeight="1">
      <c r="A9" s="39"/>
      <c r="B9" s="41"/>
      <c r="C9" s="41"/>
      <c r="D9" s="41"/>
      <c r="E9" s="42"/>
      <c r="F9" s="186" t="s">
        <v>37</v>
      </c>
      <c r="G9" s="187"/>
      <c r="H9" s="187"/>
      <c r="I9" s="187"/>
      <c r="J9" s="76">
        <f>J10</f>
        <v>2380</v>
      </c>
      <c r="K9" s="76">
        <f>K10</f>
        <v>2380</v>
      </c>
      <c r="L9" s="58">
        <f t="shared" si="0"/>
        <v>0</v>
      </c>
    </row>
    <row r="10" spans="1:12" ht="27.75" customHeight="1">
      <c r="A10" s="39"/>
      <c r="B10" s="41"/>
      <c r="C10" s="41"/>
      <c r="D10" s="41"/>
      <c r="E10" s="43"/>
      <c r="F10" s="188" t="s">
        <v>125</v>
      </c>
      <c r="G10" s="189"/>
      <c r="H10" s="189"/>
      <c r="I10" s="189"/>
      <c r="J10" s="77">
        <f>J11</f>
        <v>2380</v>
      </c>
      <c r="K10" s="77">
        <f>K11</f>
        <v>2380</v>
      </c>
      <c r="L10" s="70">
        <f t="shared" si="0"/>
        <v>0</v>
      </c>
    </row>
    <row r="11" spans="1:12" ht="27.75" customHeight="1">
      <c r="A11" s="39"/>
      <c r="B11" s="41"/>
      <c r="C11" s="44"/>
      <c r="D11" s="41"/>
      <c r="E11" s="45"/>
      <c r="F11" s="83"/>
      <c r="G11" s="191" t="s">
        <v>128</v>
      </c>
      <c r="H11" s="191"/>
      <c r="I11" s="191"/>
      <c r="J11" s="84">
        <v>2380</v>
      </c>
      <c r="K11" s="84">
        <v>2380</v>
      </c>
      <c r="L11" s="68">
        <f t="shared" si="0"/>
        <v>0</v>
      </c>
    </row>
    <row r="12" spans="1:12" ht="27.75" customHeight="1">
      <c r="A12" s="39"/>
      <c r="B12" s="41"/>
      <c r="C12" s="41"/>
      <c r="D12" s="41"/>
      <c r="E12" s="42"/>
      <c r="F12" s="186" t="s">
        <v>39</v>
      </c>
      <c r="G12" s="187"/>
      <c r="H12" s="187"/>
      <c r="I12" s="187"/>
      <c r="J12" s="76">
        <f>J13</f>
        <v>3720</v>
      </c>
      <c r="K12" s="76">
        <f>K13</f>
        <v>4220</v>
      </c>
      <c r="L12" s="58">
        <f t="shared" si="0"/>
        <v>500</v>
      </c>
    </row>
    <row r="13" spans="1:12" ht="27.75" customHeight="1">
      <c r="A13" s="39"/>
      <c r="B13" s="41"/>
      <c r="C13" s="41"/>
      <c r="D13" s="41"/>
      <c r="E13" s="43"/>
      <c r="F13" s="188" t="s">
        <v>126</v>
      </c>
      <c r="G13" s="189"/>
      <c r="H13" s="189"/>
      <c r="I13" s="189"/>
      <c r="J13" s="77">
        <f>J14+J15+J16</f>
        <v>3720</v>
      </c>
      <c r="K13" s="77">
        <f>K14+K15+K16</f>
        <v>4220</v>
      </c>
      <c r="L13" s="70">
        <f t="shared" si="0"/>
        <v>500</v>
      </c>
    </row>
    <row r="14" spans="1:12" ht="27.75" customHeight="1">
      <c r="A14" s="39"/>
      <c r="B14" s="41"/>
      <c r="C14" s="44"/>
      <c r="D14" s="41"/>
      <c r="E14" s="45"/>
      <c r="F14" s="116"/>
      <c r="G14" s="199" t="s">
        <v>127</v>
      </c>
      <c r="H14" s="199"/>
      <c r="I14" s="199"/>
      <c r="J14" s="87">
        <v>1500</v>
      </c>
      <c r="K14" s="87">
        <v>2000</v>
      </c>
      <c r="L14" s="88">
        <f t="shared" si="0"/>
        <v>500</v>
      </c>
    </row>
    <row r="15" spans="1:12" ht="27.75" customHeight="1">
      <c r="A15" s="39"/>
      <c r="B15" s="41"/>
      <c r="C15" s="44"/>
      <c r="D15" s="41"/>
      <c r="E15" s="45"/>
      <c r="F15" s="116"/>
      <c r="G15" s="199" t="s">
        <v>129</v>
      </c>
      <c r="H15" s="199"/>
      <c r="I15" s="199"/>
      <c r="J15" s="87">
        <v>1360</v>
      </c>
      <c r="K15" s="87">
        <v>1360</v>
      </c>
      <c r="L15" s="88">
        <f t="shared" si="0"/>
        <v>0</v>
      </c>
    </row>
    <row r="16" spans="1:12" ht="51.75" customHeight="1" thickBot="1">
      <c r="A16" s="114"/>
      <c r="B16" s="115"/>
      <c r="C16" s="121"/>
      <c r="D16" s="115"/>
      <c r="E16" s="122"/>
      <c r="F16" s="123"/>
      <c r="G16" s="190" t="s">
        <v>130</v>
      </c>
      <c r="H16" s="190"/>
      <c r="I16" s="190"/>
      <c r="J16" s="124">
        <v>860</v>
      </c>
      <c r="K16" s="124">
        <v>860</v>
      </c>
      <c r="L16" s="125">
        <f t="shared" si="0"/>
        <v>0</v>
      </c>
    </row>
    <row r="17" spans="1:12" ht="22.5" customHeight="1" thickBot="1">
      <c r="A17" s="180" t="s">
        <v>2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</row>
    <row r="18" spans="1:12" ht="34.5" customHeight="1">
      <c r="A18" s="71" t="s">
        <v>71</v>
      </c>
      <c r="B18" s="72" t="s">
        <v>32</v>
      </c>
      <c r="C18" s="72" t="s">
        <v>33</v>
      </c>
      <c r="D18" s="72" t="s">
        <v>34</v>
      </c>
      <c r="E18" s="73" t="s">
        <v>35</v>
      </c>
      <c r="F18" s="90" t="s">
        <v>36</v>
      </c>
      <c r="G18" s="91"/>
      <c r="H18" s="92"/>
      <c r="I18" s="79" t="s">
        <v>1</v>
      </c>
      <c r="J18" s="78" t="s">
        <v>94</v>
      </c>
      <c r="K18" s="78" t="s">
        <v>95</v>
      </c>
      <c r="L18" s="85" t="s">
        <v>38</v>
      </c>
    </row>
    <row r="19" spans="1:12" ht="27.75" customHeight="1">
      <c r="A19" s="39"/>
      <c r="B19" s="41"/>
      <c r="C19" s="186" t="s">
        <v>146</v>
      </c>
      <c r="D19" s="187"/>
      <c r="E19" s="187"/>
      <c r="F19" s="187"/>
      <c r="G19" s="187"/>
      <c r="H19" s="187"/>
      <c r="I19" s="192"/>
      <c r="J19" s="76">
        <f aca="true" t="shared" si="1" ref="J19:K22">J20</f>
        <v>205439</v>
      </c>
      <c r="K19" s="76">
        <f t="shared" si="1"/>
        <v>205082</v>
      </c>
      <c r="L19" s="58">
        <f aca="true" t="shared" si="2" ref="L19:L25">K19-J19</f>
        <v>-357</v>
      </c>
    </row>
    <row r="20" spans="1:12" ht="27.75" customHeight="1">
      <c r="A20" s="39"/>
      <c r="B20" s="41"/>
      <c r="C20" s="40"/>
      <c r="D20" s="186" t="s">
        <v>119</v>
      </c>
      <c r="E20" s="187"/>
      <c r="F20" s="187"/>
      <c r="G20" s="187"/>
      <c r="H20" s="187"/>
      <c r="I20" s="192"/>
      <c r="J20" s="76">
        <f t="shared" si="1"/>
        <v>205439</v>
      </c>
      <c r="K20" s="76">
        <f t="shared" si="1"/>
        <v>205082</v>
      </c>
      <c r="L20" s="58">
        <f t="shared" si="2"/>
        <v>-357</v>
      </c>
    </row>
    <row r="21" spans="1:12" ht="27.75" customHeight="1">
      <c r="A21" s="39"/>
      <c r="B21" s="41"/>
      <c r="C21" s="41"/>
      <c r="D21" s="40"/>
      <c r="E21" s="186" t="s">
        <v>109</v>
      </c>
      <c r="F21" s="187"/>
      <c r="G21" s="187"/>
      <c r="H21" s="187"/>
      <c r="I21" s="192"/>
      <c r="J21" s="76">
        <f t="shared" si="1"/>
        <v>205439</v>
      </c>
      <c r="K21" s="76">
        <f t="shared" si="1"/>
        <v>205082</v>
      </c>
      <c r="L21" s="58">
        <f t="shared" si="2"/>
        <v>-357</v>
      </c>
    </row>
    <row r="22" spans="1:12" ht="27.75" customHeight="1">
      <c r="A22" s="39"/>
      <c r="B22" s="41"/>
      <c r="C22" s="41"/>
      <c r="D22" s="41"/>
      <c r="E22" s="42"/>
      <c r="F22" s="186" t="s">
        <v>110</v>
      </c>
      <c r="G22" s="187"/>
      <c r="H22" s="187"/>
      <c r="I22" s="192"/>
      <c r="J22" s="76">
        <f t="shared" si="1"/>
        <v>205439</v>
      </c>
      <c r="K22" s="76">
        <f t="shared" si="1"/>
        <v>205082</v>
      </c>
      <c r="L22" s="58">
        <f t="shared" si="2"/>
        <v>-357</v>
      </c>
    </row>
    <row r="23" spans="1:12" ht="27.75" customHeight="1">
      <c r="A23" s="39"/>
      <c r="B23" s="41"/>
      <c r="C23" s="41"/>
      <c r="D23" s="41"/>
      <c r="E23" s="43"/>
      <c r="F23" s="188" t="s">
        <v>111</v>
      </c>
      <c r="G23" s="189"/>
      <c r="H23" s="189"/>
      <c r="I23" s="193"/>
      <c r="J23" s="77">
        <f>J24</f>
        <v>205439</v>
      </c>
      <c r="K23" s="77">
        <f>K24</f>
        <v>205082</v>
      </c>
      <c r="L23" s="70">
        <f t="shared" si="2"/>
        <v>-357</v>
      </c>
    </row>
    <row r="24" spans="1:12" ht="27.75" customHeight="1" thickBot="1">
      <c r="A24" s="39"/>
      <c r="B24" s="41"/>
      <c r="C24" s="41"/>
      <c r="D24" s="41"/>
      <c r="E24" s="43"/>
      <c r="F24" s="117"/>
      <c r="G24" s="194" t="s">
        <v>147</v>
      </c>
      <c r="H24" s="194"/>
      <c r="I24" s="195"/>
      <c r="J24" s="118">
        <v>205439</v>
      </c>
      <c r="K24" s="118">
        <v>205082</v>
      </c>
      <c r="L24" s="119">
        <f t="shared" si="2"/>
        <v>-357</v>
      </c>
    </row>
    <row r="25" spans="1:12" ht="27.75" customHeight="1" thickBot="1" thickTop="1">
      <c r="A25" s="196" t="s">
        <v>0</v>
      </c>
      <c r="B25" s="197"/>
      <c r="C25" s="197"/>
      <c r="D25" s="197"/>
      <c r="E25" s="197"/>
      <c r="F25" s="197"/>
      <c r="G25" s="197"/>
      <c r="H25" s="197"/>
      <c r="I25" s="198"/>
      <c r="J25" s="81">
        <f>J4</f>
        <v>211539</v>
      </c>
      <c r="K25" s="81">
        <f>K4</f>
        <v>211682</v>
      </c>
      <c r="L25" s="120">
        <f t="shared" si="2"/>
        <v>143</v>
      </c>
    </row>
    <row r="26" spans="1:12" ht="27" customHeight="1">
      <c r="A26" s="46"/>
      <c r="B26" s="46"/>
      <c r="C26" s="46"/>
      <c r="D26" s="46"/>
      <c r="E26" s="46"/>
      <c r="F26" s="46"/>
      <c r="G26" s="46"/>
      <c r="H26" s="46"/>
      <c r="I26" s="46"/>
      <c r="J26" s="32"/>
      <c r="K26" s="32"/>
      <c r="L26" s="47"/>
    </row>
    <row r="27" spans="1:12" ht="27" customHeight="1">
      <c r="A27" s="46"/>
      <c r="B27" s="46"/>
      <c r="C27" s="46"/>
      <c r="D27" s="46"/>
      <c r="E27" s="46"/>
      <c r="F27" s="46"/>
      <c r="G27" s="46"/>
      <c r="H27" s="46"/>
      <c r="I27" s="46"/>
      <c r="J27" s="32"/>
      <c r="K27" s="32"/>
      <c r="L27" s="47"/>
    </row>
    <row r="28" spans="1:12" ht="27" customHeight="1">
      <c r="A28" s="46"/>
      <c r="B28" s="46"/>
      <c r="C28" s="46"/>
      <c r="D28" s="46"/>
      <c r="E28" s="46"/>
      <c r="F28" s="46"/>
      <c r="G28" s="46"/>
      <c r="H28" s="46"/>
      <c r="I28" s="46"/>
      <c r="J28" s="32"/>
      <c r="K28" s="32"/>
      <c r="L28" s="47"/>
    </row>
    <row r="29" spans="1:12" ht="27" customHeight="1">
      <c r="A29" s="46"/>
      <c r="B29" s="46"/>
      <c r="C29" s="46"/>
      <c r="D29" s="46"/>
      <c r="E29" s="46"/>
      <c r="F29" s="46"/>
      <c r="G29" s="46"/>
      <c r="H29" s="46"/>
      <c r="I29" s="46"/>
      <c r="J29" s="32"/>
      <c r="K29" s="32"/>
      <c r="L29" s="47"/>
    </row>
    <row r="30" spans="1:12" ht="27" customHeight="1">
      <c r="A30" s="46"/>
      <c r="B30" s="46"/>
      <c r="C30" s="46"/>
      <c r="D30" s="46"/>
      <c r="E30" s="46"/>
      <c r="F30" s="46"/>
      <c r="G30" s="46"/>
      <c r="H30" s="46"/>
      <c r="I30" s="46"/>
      <c r="J30" s="32"/>
      <c r="K30" s="32"/>
      <c r="L30" s="47"/>
    </row>
    <row r="31" spans="1:12" ht="27" customHeight="1">
      <c r="A31" s="46"/>
      <c r="B31" s="46"/>
      <c r="C31" s="46"/>
      <c r="D31" s="46"/>
      <c r="E31" s="46"/>
      <c r="F31" s="46"/>
      <c r="G31" s="46"/>
      <c r="H31" s="46"/>
      <c r="I31" s="46"/>
      <c r="J31" s="32"/>
      <c r="K31" s="32"/>
      <c r="L31" s="47"/>
    </row>
    <row r="32" spans="1:12" ht="21" customHeight="1">
      <c r="A32" s="46"/>
      <c r="B32" s="46"/>
      <c r="C32" s="46"/>
      <c r="D32" s="46"/>
      <c r="E32" s="46"/>
      <c r="F32" s="46"/>
      <c r="G32" s="46"/>
      <c r="H32" s="46"/>
      <c r="I32" s="46"/>
      <c r="J32" s="32"/>
      <c r="K32" s="32"/>
      <c r="L32" s="47"/>
    </row>
  </sheetData>
  <sheetProtection/>
  <mergeCells count="24">
    <mergeCell ref="F22:I22"/>
    <mergeCell ref="F23:I23"/>
    <mergeCell ref="G24:I24"/>
    <mergeCell ref="A25:I25"/>
    <mergeCell ref="G14:I14"/>
    <mergeCell ref="G15:I15"/>
    <mergeCell ref="C19:I19"/>
    <mergeCell ref="D20:I20"/>
    <mergeCell ref="E21:I21"/>
    <mergeCell ref="A17:L17"/>
    <mergeCell ref="F13:I13"/>
    <mergeCell ref="G16:I16"/>
    <mergeCell ref="D7:I7"/>
    <mergeCell ref="E8:I8"/>
    <mergeCell ref="F9:I9"/>
    <mergeCell ref="F10:I10"/>
    <mergeCell ref="G11:I11"/>
    <mergeCell ref="F12:I12"/>
    <mergeCell ref="A1:D1"/>
    <mergeCell ref="A2:L2"/>
    <mergeCell ref="F3:H3"/>
    <mergeCell ref="A4:I4"/>
    <mergeCell ref="B5:I5"/>
    <mergeCell ref="C6:I6"/>
  </mergeCells>
  <printOptions/>
  <pageMargins left="0.3937007874015748" right="0.3937007874015748" top="0.7874015748031497" bottom="0.7874015748031497" header="0.5118110236220472" footer="0.5118110236220472"/>
  <pageSetup firstPageNumber="15" useFirstPageNumber="1" fitToHeight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view="pageBreakPreview" zoomScaleNormal="7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H1"/>
    </sheetView>
  </sheetViews>
  <sheetFormatPr defaultColWidth="8.88671875" defaultRowHeight="13.5"/>
  <cols>
    <col min="1" max="4" width="8.3359375" style="14" customWidth="1"/>
    <col min="5" max="5" width="6.77734375" style="14" customWidth="1"/>
    <col min="6" max="12" width="8.3359375" style="14" customWidth="1"/>
    <col min="13" max="13" width="6.77734375" style="14" customWidth="1"/>
    <col min="14" max="15" width="8.3359375" style="14" customWidth="1"/>
    <col min="16" max="16384" width="8.88671875" style="14" customWidth="1"/>
  </cols>
  <sheetData>
    <row r="1" spans="1:8" ht="21.75">
      <c r="A1" s="156" t="s">
        <v>131</v>
      </c>
      <c r="B1" s="156"/>
      <c r="C1" s="156"/>
      <c r="D1" s="156"/>
      <c r="E1" s="156"/>
      <c r="F1" s="156"/>
      <c r="G1" s="156"/>
      <c r="H1" s="156"/>
    </row>
    <row r="2" ht="19.5" customHeight="1" thickBot="1">
      <c r="O2" s="126" t="s">
        <v>43</v>
      </c>
    </row>
    <row r="3" spans="1:15" ht="24.75" customHeight="1">
      <c r="A3" s="200" t="s">
        <v>54</v>
      </c>
      <c r="B3" s="169" t="s">
        <v>55</v>
      </c>
      <c r="C3" s="202"/>
      <c r="D3" s="202"/>
      <c r="E3" s="202"/>
      <c r="F3" s="202"/>
      <c r="G3" s="202"/>
      <c r="H3" s="202"/>
      <c r="I3" s="169" t="s">
        <v>56</v>
      </c>
      <c r="J3" s="169"/>
      <c r="K3" s="169"/>
      <c r="L3" s="169"/>
      <c r="M3" s="169"/>
      <c r="N3" s="169"/>
      <c r="O3" s="171" t="s">
        <v>132</v>
      </c>
    </row>
    <row r="4" spans="1:15" ht="49.5" customHeight="1" thickBot="1">
      <c r="A4" s="201"/>
      <c r="B4" s="69" t="s">
        <v>57</v>
      </c>
      <c r="C4" s="69" t="s">
        <v>133</v>
      </c>
      <c r="D4" s="69" t="s">
        <v>134</v>
      </c>
      <c r="E4" s="69" t="s">
        <v>135</v>
      </c>
      <c r="F4" s="69" t="s">
        <v>136</v>
      </c>
      <c r="G4" s="69" t="s">
        <v>137</v>
      </c>
      <c r="H4" s="69" t="s">
        <v>138</v>
      </c>
      <c r="I4" s="69" t="s">
        <v>139</v>
      </c>
      <c r="J4" s="69" t="s">
        <v>140</v>
      </c>
      <c r="K4" s="69" t="s">
        <v>141</v>
      </c>
      <c r="L4" s="127" t="s">
        <v>142</v>
      </c>
      <c r="M4" s="69" t="s">
        <v>143</v>
      </c>
      <c r="N4" s="69" t="s">
        <v>138</v>
      </c>
      <c r="O4" s="203"/>
    </row>
    <row r="5" spans="1:15" s="30" customFormat="1" ht="45" customHeight="1" thickTop="1">
      <c r="A5" s="128" t="s">
        <v>144</v>
      </c>
      <c r="B5" s="49">
        <f aca="true" t="shared" si="0" ref="B5:B11">SUM(C5:H5)</f>
        <v>248939</v>
      </c>
      <c r="C5" s="49">
        <v>200000</v>
      </c>
      <c r="D5" s="49">
        <v>0</v>
      </c>
      <c r="E5" s="49">
        <v>0</v>
      </c>
      <c r="F5" s="49">
        <v>0</v>
      </c>
      <c r="G5" s="49">
        <v>48939</v>
      </c>
      <c r="H5" s="49">
        <v>0</v>
      </c>
      <c r="I5" s="49">
        <f aca="true" t="shared" si="1" ref="I5:I11">SUM(J5:N5)</f>
        <v>33458</v>
      </c>
      <c r="J5" s="49">
        <v>33458</v>
      </c>
      <c r="K5" s="49">
        <v>0</v>
      </c>
      <c r="L5" s="49">
        <v>0</v>
      </c>
      <c r="M5" s="49">
        <v>0</v>
      </c>
      <c r="N5" s="49">
        <v>0</v>
      </c>
      <c r="O5" s="58">
        <f aca="true" t="shared" si="2" ref="O5:O11">B5-I5</f>
        <v>215481</v>
      </c>
    </row>
    <row r="6" spans="1:15" s="30" customFormat="1" ht="45" customHeight="1">
      <c r="A6" s="129">
        <v>2007</v>
      </c>
      <c r="B6" s="49">
        <f t="shared" si="0"/>
        <v>8269</v>
      </c>
      <c r="C6" s="49">
        <v>0</v>
      </c>
      <c r="D6" s="49">
        <v>0</v>
      </c>
      <c r="E6" s="49">
        <v>0</v>
      </c>
      <c r="F6" s="49">
        <v>0</v>
      </c>
      <c r="G6" s="49">
        <v>8269</v>
      </c>
      <c r="H6" s="49">
        <v>0</v>
      </c>
      <c r="I6" s="49">
        <f t="shared" si="1"/>
        <v>7316</v>
      </c>
      <c r="J6" s="49">
        <v>7316</v>
      </c>
      <c r="K6" s="49">
        <v>0</v>
      </c>
      <c r="L6" s="49">
        <v>0</v>
      </c>
      <c r="M6" s="49">
        <v>0</v>
      </c>
      <c r="N6" s="49">
        <v>0</v>
      </c>
      <c r="O6" s="58">
        <f t="shared" si="2"/>
        <v>953</v>
      </c>
    </row>
    <row r="7" spans="1:15" s="30" customFormat="1" ht="45" customHeight="1">
      <c r="A7" s="129">
        <v>2008</v>
      </c>
      <c r="B7" s="49">
        <f t="shared" si="0"/>
        <v>8625</v>
      </c>
      <c r="C7" s="49">
        <v>0</v>
      </c>
      <c r="D7" s="49">
        <v>0</v>
      </c>
      <c r="E7" s="49">
        <v>0</v>
      </c>
      <c r="F7" s="49">
        <v>0</v>
      </c>
      <c r="G7" s="49">
        <v>8625</v>
      </c>
      <c r="H7" s="49">
        <v>0</v>
      </c>
      <c r="I7" s="49">
        <f t="shared" si="1"/>
        <v>6036</v>
      </c>
      <c r="J7" s="49">
        <v>6036</v>
      </c>
      <c r="K7" s="49">
        <v>0</v>
      </c>
      <c r="L7" s="49">
        <v>0</v>
      </c>
      <c r="M7" s="49">
        <v>0</v>
      </c>
      <c r="N7" s="49">
        <v>0</v>
      </c>
      <c r="O7" s="58">
        <f t="shared" si="2"/>
        <v>2589</v>
      </c>
    </row>
    <row r="8" spans="1:15" s="30" customFormat="1" ht="45" customHeight="1">
      <c r="A8" s="129">
        <v>2009</v>
      </c>
      <c r="B8" s="49">
        <f t="shared" si="0"/>
        <v>6487</v>
      </c>
      <c r="C8" s="49">
        <v>0</v>
      </c>
      <c r="D8" s="49">
        <v>0</v>
      </c>
      <c r="E8" s="49">
        <v>0</v>
      </c>
      <c r="F8" s="49">
        <v>0</v>
      </c>
      <c r="G8" s="49">
        <v>6487</v>
      </c>
      <c r="H8" s="49">
        <v>0</v>
      </c>
      <c r="I8" s="49">
        <f t="shared" si="1"/>
        <v>13312</v>
      </c>
      <c r="J8" s="49">
        <v>13312</v>
      </c>
      <c r="K8" s="49">
        <v>0</v>
      </c>
      <c r="L8" s="49">
        <v>0</v>
      </c>
      <c r="M8" s="49">
        <v>0</v>
      </c>
      <c r="N8" s="49">
        <v>0</v>
      </c>
      <c r="O8" s="58">
        <f t="shared" si="2"/>
        <v>-6825</v>
      </c>
    </row>
    <row r="9" spans="1:15" s="30" customFormat="1" ht="45" customHeight="1">
      <c r="A9" s="129">
        <v>2010</v>
      </c>
      <c r="B9" s="49">
        <f t="shared" si="0"/>
        <v>5969</v>
      </c>
      <c r="C9" s="49">
        <v>0</v>
      </c>
      <c r="D9" s="49">
        <v>0</v>
      </c>
      <c r="E9" s="49">
        <v>0</v>
      </c>
      <c r="F9" s="49">
        <v>0</v>
      </c>
      <c r="G9" s="49">
        <v>5969</v>
      </c>
      <c r="H9" s="49">
        <v>0</v>
      </c>
      <c r="I9" s="49">
        <f t="shared" si="1"/>
        <v>12385</v>
      </c>
      <c r="J9" s="49">
        <v>12385</v>
      </c>
      <c r="K9" s="49">
        <v>0</v>
      </c>
      <c r="L9" s="49">
        <v>0</v>
      </c>
      <c r="M9" s="49">
        <v>0</v>
      </c>
      <c r="N9" s="49">
        <v>0</v>
      </c>
      <c r="O9" s="58">
        <f t="shared" si="2"/>
        <v>-6416</v>
      </c>
    </row>
    <row r="10" spans="1:15" s="30" customFormat="1" ht="45" customHeight="1">
      <c r="A10" s="130">
        <v>2011</v>
      </c>
      <c r="B10" s="67">
        <f t="shared" si="0"/>
        <v>6100</v>
      </c>
      <c r="C10" s="67">
        <v>0</v>
      </c>
      <c r="D10" s="67">
        <v>0</v>
      </c>
      <c r="E10" s="67">
        <v>0</v>
      </c>
      <c r="F10" s="67">
        <v>0</v>
      </c>
      <c r="G10" s="67">
        <v>6100</v>
      </c>
      <c r="H10" s="67">
        <v>0</v>
      </c>
      <c r="I10" s="67">
        <f t="shared" si="1"/>
        <v>6600</v>
      </c>
      <c r="J10" s="67">
        <v>6600</v>
      </c>
      <c r="K10" s="67">
        <v>0</v>
      </c>
      <c r="L10" s="67">
        <v>0</v>
      </c>
      <c r="M10" s="67">
        <v>0</v>
      </c>
      <c r="N10" s="67">
        <v>0</v>
      </c>
      <c r="O10" s="70">
        <f t="shared" si="2"/>
        <v>-500</v>
      </c>
    </row>
    <row r="11" spans="1:15" s="30" customFormat="1" ht="45" customHeight="1" thickBot="1">
      <c r="A11" s="130">
        <v>2012</v>
      </c>
      <c r="B11" s="67">
        <f t="shared" si="0"/>
        <v>6400</v>
      </c>
      <c r="C11" s="67">
        <v>0</v>
      </c>
      <c r="D11" s="67">
        <v>0</v>
      </c>
      <c r="E11" s="67">
        <v>0</v>
      </c>
      <c r="F11" s="67">
        <v>0</v>
      </c>
      <c r="G11" s="67">
        <v>6400</v>
      </c>
      <c r="H11" s="67">
        <v>0</v>
      </c>
      <c r="I11" s="67">
        <f t="shared" si="1"/>
        <v>6600</v>
      </c>
      <c r="J11" s="67">
        <v>6600</v>
      </c>
      <c r="K11" s="67">
        <v>0</v>
      </c>
      <c r="L11" s="67">
        <v>0</v>
      </c>
      <c r="M11" s="67">
        <v>0</v>
      </c>
      <c r="N11" s="67">
        <v>0</v>
      </c>
      <c r="O11" s="70">
        <f t="shared" si="2"/>
        <v>-200</v>
      </c>
    </row>
    <row r="12" spans="1:15" s="30" customFormat="1" ht="45" customHeight="1" thickBot="1" thickTop="1">
      <c r="A12" s="144" t="s">
        <v>148</v>
      </c>
      <c r="B12" s="145">
        <f>SUM(B5:B11)</f>
        <v>290789</v>
      </c>
      <c r="C12" s="145">
        <f aca="true" t="shared" si="3" ref="C12:O12">SUM(C5:C11)</f>
        <v>200000</v>
      </c>
      <c r="D12" s="145">
        <f t="shared" si="3"/>
        <v>0</v>
      </c>
      <c r="E12" s="145">
        <f t="shared" si="3"/>
        <v>0</v>
      </c>
      <c r="F12" s="145">
        <f t="shared" si="3"/>
        <v>0</v>
      </c>
      <c r="G12" s="145">
        <f t="shared" si="3"/>
        <v>90789</v>
      </c>
      <c r="H12" s="145">
        <f t="shared" si="3"/>
        <v>0</v>
      </c>
      <c r="I12" s="145">
        <f t="shared" si="3"/>
        <v>85707</v>
      </c>
      <c r="J12" s="145">
        <f t="shared" si="3"/>
        <v>85707</v>
      </c>
      <c r="K12" s="145">
        <f t="shared" si="3"/>
        <v>0</v>
      </c>
      <c r="L12" s="145">
        <f t="shared" si="3"/>
        <v>0</v>
      </c>
      <c r="M12" s="145">
        <f t="shared" si="3"/>
        <v>0</v>
      </c>
      <c r="N12" s="145">
        <f t="shared" si="3"/>
        <v>0</v>
      </c>
      <c r="O12" s="120">
        <f t="shared" si="3"/>
        <v>205082</v>
      </c>
    </row>
  </sheetData>
  <sheetProtection/>
  <mergeCells count="5">
    <mergeCell ref="A1:H1"/>
    <mergeCell ref="A3:A4"/>
    <mergeCell ref="B3:H3"/>
    <mergeCell ref="I3:N3"/>
    <mergeCell ref="O3:O4"/>
  </mergeCells>
  <printOptions/>
  <pageMargins left="0.3937007874015748" right="0.3937007874015748" top="0.7874015748031497" bottom="0.7874015748031497" header="0.5118110236220472" footer="0.5118110236220472"/>
  <pageSetup fitToHeight="0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7" width="17.3359375" style="14" customWidth="1"/>
    <col min="8" max="16384" width="8.88671875" style="14" customWidth="1"/>
  </cols>
  <sheetData>
    <row r="1" spans="1:6" ht="21.75">
      <c r="A1" s="156" t="s">
        <v>26</v>
      </c>
      <c r="B1" s="156"/>
      <c r="C1" s="156"/>
      <c r="D1" s="156"/>
      <c r="E1" s="156"/>
      <c r="F1" s="156"/>
    </row>
    <row r="2" ht="15" customHeight="1" thickBot="1">
      <c r="G2" s="126" t="s">
        <v>43</v>
      </c>
    </row>
    <row r="3" spans="1:7" ht="33.75" customHeight="1">
      <c r="A3" s="207" t="s">
        <v>58</v>
      </c>
      <c r="B3" s="209" t="s">
        <v>59</v>
      </c>
      <c r="C3" s="211" t="s">
        <v>60</v>
      </c>
      <c r="D3" s="212"/>
      <c r="E3" s="212"/>
      <c r="F3" s="213"/>
      <c r="G3" s="214" t="s">
        <v>61</v>
      </c>
    </row>
    <row r="4" spans="1:7" ht="33.75" customHeight="1" thickBot="1">
      <c r="A4" s="208"/>
      <c r="B4" s="210"/>
      <c r="C4" s="69" t="s">
        <v>96</v>
      </c>
      <c r="D4" s="69" t="s">
        <v>97</v>
      </c>
      <c r="E4" s="69" t="s">
        <v>98</v>
      </c>
      <c r="F4" s="69" t="s">
        <v>62</v>
      </c>
      <c r="G4" s="215"/>
    </row>
    <row r="5" spans="1:7" s="30" customFormat="1" ht="33.75" customHeight="1" thickTop="1">
      <c r="A5" s="146" t="s">
        <v>149</v>
      </c>
      <c r="B5" s="147"/>
      <c r="C5" s="148">
        <f>SUM(C6,C11)</f>
        <v>205653</v>
      </c>
      <c r="D5" s="148">
        <f>SUM(D6,D11)</f>
        <v>205282</v>
      </c>
      <c r="E5" s="148">
        <f>SUM(E6,E11)</f>
        <v>205082</v>
      </c>
      <c r="F5" s="148">
        <f>E5-D5</f>
        <v>-200</v>
      </c>
      <c r="G5" s="149"/>
    </row>
    <row r="6" spans="1:7" s="30" customFormat="1" ht="33.75" customHeight="1">
      <c r="A6" s="204" t="s">
        <v>63</v>
      </c>
      <c r="B6" s="131" t="s">
        <v>64</v>
      </c>
      <c r="C6" s="136">
        <f>SUM(C7:C10)</f>
        <v>205653</v>
      </c>
      <c r="D6" s="136">
        <f>SUM(D7:D10)</f>
        <v>205282</v>
      </c>
      <c r="E6" s="136">
        <f>SUM(E7:E10)</f>
        <v>205082</v>
      </c>
      <c r="F6" s="136">
        <f aca="true" t="shared" si="0" ref="F6:F11">E6-D6</f>
        <v>-200</v>
      </c>
      <c r="G6" s="133"/>
    </row>
    <row r="7" spans="1:7" s="30" customFormat="1" ht="33.75" customHeight="1">
      <c r="A7" s="205"/>
      <c r="B7" s="131" t="s">
        <v>145</v>
      </c>
      <c r="C7" s="136">
        <v>205653</v>
      </c>
      <c r="D7" s="136">
        <v>205282</v>
      </c>
      <c r="E7" s="136">
        <v>205082</v>
      </c>
      <c r="F7" s="136">
        <f t="shared" si="0"/>
        <v>-200</v>
      </c>
      <c r="G7" s="133"/>
    </row>
    <row r="8" spans="1:7" s="30" customFormat="1" ht="33.75" customHeight="1">
      <c r="A8" s="205"/>
      <c r="B8" s="132"/>
      <c r="C8" s="136"/>
      <c r="D8" s="136"/>
      <c r="E8" s="136"/>
      <c r="F8" s="136"/>
      <c r="G8" s="133"/>
    </row>
    <row r="9" spans="1:7" s="30" customFormat="1" ht="33.75" customHeight="1">
      <c r="A9" s="205"/>
      <c r="B9" s="132"/>
      <c r="C9" s="136"/>
      <c r="D9" s="136"/>
      <c r="E9" s="136"/>
      <c r="F9" s="136"/>
      <c r="G9" s="133"/>
    </row>
    <row r="10" spans="1:7" s="30" customFormat="1" ht="33.75" customHeight="1">
      <c r="A10" s="216"/>
      <c r="B10" s="132"/>
      <c r="C10" s="136"/>
      <c r="D10" s="136"/>
      <c r="E10" s="136"/>
      <c r="F10" s="136"/>
      <c r="G10" s="133"/>
    </row>
    <row r="11" spans="1:7" s="30" customFormat="1" ht="33.75" customHeight="1">
      <c r="A11" s="204" t="s">
        <v>65</v>
      </c>
      <c r="B11" s="131" t="s">
        <v>64</v>
      </c>
      <c r="C11" s="136">
        <f>SUM(C12:C15)</f>
        <v>0</v>
      </c>
      <c r="D11" s="136">
        <f>SUM(D12:D15)</f>
        <v>0</v>
      </c>
      <c r="E11" s="136">
        <f>SUM(E12:E15)</f>
        <v>0</v>
      </c>
      <c r="F11" s="136">
        <f t="shared" si="0"/>
        <v>0</v>
      </c>
      <c r="G11" s="133"/>
    </row>
    <row r="12" spans="1:7" s="30" customFormat="1" ht="33.75" customHeight="1">
      <c r="A12" s="205"/>
      <c r="B12" s="132"/>
      <c r="C12" s="136"/>
      <c r="D12" s="136"/>
      <c r="E12" s="136"/>
      <c r="F12" s="136"/>
      <c r="G12" s="133"/>
    </row>
    <row r="13" spans="1:7" s="30" customFormat="1" ht="33.75" customHeight="1">
      <c r="A13" s="205"/>
      <c r="B13" s="132"/>
      <c r="C13" s="136"/>
      <c r="D13" s="136"/>
      <c r="E13" s="136"/>
      <c r="F13" s="136"/>
      <c r="G13" s="133"/>
    </row>
    <row r="14" spans="1:7" s="30" customFormat="1" ht="33.75" customHeight="1">
      <c r="A14" s="205"/>
      <c r="B14" s="132"/>
      <c r="C14" s="136"/>
      <c r="D14" s="136"/>
      <c r="E14" s="136"/>
      <c r="F14" s="136"/>
      <c r="G14" s="133"/>
    </row>
    <row r="15" spans="1:7" s="30" customFormat="1" ht="33.75" customHeight="1" thickBot="1">
      <c r="A15" s="206"/>
      <c r="B15" s="134"/>
      <c r="C15" s="137"/>
      <c r="D15" s="137"/>
      <c r="E15" s="137"/>
      <c r="F15" s="137"/>
      <c r="G15" s="135"/>
    </row>
  </sheetData>
  <sheetProtection/>
  <mergeCells count="7">
    <mergeCell ref="A11:A15"/>
    <mergeCell ref="A1:F1"/>
    <mergeCell ref="A3:A4"/>
    <mergeCell ref="B3:B4"/>
    <mergeCell ref="C3:F3"/>
    <mergeCell ref="G3:G4"/>
    <mergeCell ref="A6:A10"/>
  </mergeCells>
  <printOptions/>
  <pageMargins left="0.3937007874015748" right="0.3937007874015748" top="0.7874015748031497" bottom="0.7874015748031497" header="0.5118110236220472" footer="0.5118110236220472"/>
  <pageSetup fitToHeight="0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3</v>
      </c>
      <c r="C1" s="2" t="b">
        <f>"XL4Poppy"</f>
        <v>0</v>
      </c>
    </row>
    <row r="2" ht="13.5" thickBot="1">
      <c r="A2" s="1" t="s">
        <v>4</v>
      </c>
    </row>
    <row r="3" spans="1:3" ht="13.5" thickBot="1">
      <c r="A3" s="3" t="s">
        <v>5</v>
      </c>
      <c r="C3" s="4" t="s">
        <v>6</v>
      </c>
    </row>
    <row r="4" spans="1:3" ht="12.75">
      <c r="A4" s="3">
        <v>3</v>
      </c>
      <c r="C4" s="5" t="b">
        <f>C18</f>
        <v>0</v>
      </c>
    </row>
    <row r="5" ht="12.75">
      <c r="C5" s="5" t="e">
        <f>TRUE,</f>
        <v>#NAME?</v>
      </c>
    </row>
    <row r="6" ht="13.5" thickBot="1">
      <c r="C6" s="5" t="e">
        <f>#N/A</f>
        <v>#N/A</v>
      </c>
    </row>
    <row r="7" spans="1:3" ht="12.75">
      <c r="A7" s="6" t="s">
        <v>7</v>
      </c>
      <c r="C7" s="5" t="e">
        <f>=</f>
        <v>#NAME?</v>
      </c>
    </row>
    <row r="8" spans="1:3" ht="12.75">
      <c r="A8" s="7" t="s">
        <v>8</v>
      </c>
      <c r="C8" s="5" t="e">
        <f>=</f>
        <v>#NAME?</v>
      </c>
    </row>
    <row r="9" spans="1:3" ht="12.75">
      <c r="A9" s="8" t="s">
        <v>9</v>
      </c>
      <c r="C9" s="5" t="e">
        <f>FALSE</f>
        <v>#NAME?</v>
      </c>
    </row>
    <row r="10" spans="1:3" ht="12.75">
      <c r="A10" s="7" t="s">
        <v>10</v>
      </c>
      <c r="C10" s="5" t="b">
        <f>A21</f>
        <v>0</v>
      </c>
    </row>
    <row r="11" spans="1:3" ht="13.5" thickBot="1">
      <c r="A11" s="9" t="s">
        <v>11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12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13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14</v>
      </c>
      <c r="C20" s="5" t="e">
        <f>$A$1INDEX(,2)</f>
        <v>#NAME?</v>
      </c>
    </row>
    <row r="21" spans="1:3" ht="12.75">
      <c r="A21" s="12" t="e">
        <f>IF(A3="Book1.",0,99)</f>
        <v>#NAME?</v>
      </c>
      <c r="C21" s="5" t="e">
        <f>$A$2INDEX(,1)</f>
        <v>#NAME?</v>
      </c>
    </row>
    <row r="22" spans="1:3" ht="12.75">
      <c r="A22" s="5" t="e">
        <f>TRUE,</f>
        <v>#NAME?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15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e">
        <f>TRUE,</f>
        <v>#NAME?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종호</dc:creator>
  <cp:keywords/>
  <dc:description/>
  <cp:lastModifiedBy>예산차석</cp:lastModifiedBy>
  <cp:lastPrinted>2011-12-22T02:14:01Z</cp:lastPrinted>
  <dcterms:created xsi:type="dcterms:W3CDTF">1999-10-30T05:59:07Z</dcterms:created>
  <dcterms:modified xsi:type="dcterms:W3CDTF">2011-12-22T02:14:05Z</dcterms:modified>
  <cp:category/>
  <cp:version/>
  <cp:contentType/>
  <cp:contentStatus/>
</cp:coreProperties>
</file>