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5" windowHeight="1140" tabRatio="748" activeTab="0"/>
  </bookViews>
  <sheets>
    <sheet name="표지" sheetId="1" r:id="rId1"/>
    <sheet name="1.운용총칙" sheetId="2" r:id="rId2"/>
    <sheet name="2-가.자금수지총괄 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'1.운용총칙'!$A$1:$G$26</definedName>
    <definedName name="_xlnm.Print_Area" localSheetId="2">'2-가.자금수지총괄 '!$A$1:$H$16</definedName>
    <definedName name="_xlnm.Print_Area" localSheetId="3">'2-나. 수입계획'!$A$1:$H$16</definedName>
    <definedName name="_xlnm.Print_Area" localSheetId="4">'2-다. 지출계획'!$A$1:$L$18</definedName>
    <definedName name="_xlnm.Print_Area" localSheetId="0">'표지'!$A$1:$L$12</definedName>
  </definedNames>
  <calcPr fullCalcOnLoad="1"/>
</workbook>
</file>

<file path=xl/sharedStrings.xml><?xml version="1.0" encoding="utf-8"?>
<sst xmlns="http://schemas.openxmlformats.org/spreadsheetml/2006/main" count="165" uniqueCount="157">
  <si>
    <t>(단위 : 천원)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</si>
  <si>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</si>
  <si>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</si>
  <si>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</si>
  <si>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</si>
  <si>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</si>
  <si>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</si>
  <si>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</si>
  <si>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</si>
  <si>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</si>
  <si>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</si>
  <si>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</si>
  <si>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</si>
  <si>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</si>
  <si>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 가. 자금수지총괄</t>
  </si>
  <si>
    <t>장</t>
  </si>
  <si>
    <t>관</t>
  </si>
  <si>
    <t>항</t>
  </si>
  <si>
    <t>목</t>
  </si>
  <si>
    <t>나. 수입계획</t>
  </si>
  <si>
    <t>2. 자금운용계획</t>
  </si>
  <si>
    <t>항   목</t>
  </si>
  <si>
    <t>합    계</t>
  </si>
  <si>
    <t>(단위 : 천원)</t>
  </si>
  <si>
    <t>수입항목</t>
  </si>
  <si>
    <t>산출내역</t>
  </si>
  <si>
    <t>630 예치금회수</t>
  </si>
  <si>
    <t>631 예치금회수</t>
  </si>
  <si>
    <t>631-01
예치금회수</t>
  </si>
  <si>
    <t xml:space="preserve"> 출   연   금</t>
  </si>
  <si>
    <t xml:space="preserve"> 보   조   금</t>
  </si>
  <si>
    <t xml:space="preserve"> 고유목적사업비</t>
  </si>
  <si>
    <t xml:space="preserve"> 융   자   금</t>
  </si>
  <si>
    <t xml:space="preserve"> 예수금원리금상환</t>
  </si>
  <si>
    <t>차   입   금</t>
  </si>
  <si>
    <t>융자금회수
(이자포함)</t>
  </si>
  <si>
    <t>예탁금상환금</t>
  </si>
  <si>
    <t>예치금회수</t>
  </si>
  <si>
    <t>인력운영비</t>
  </si>
  <si>
    <t>차입원리금상환</t>
  </si>
  <si>
    <t>예   탁   금</t>
  </si>
  <si>
    <t>예   치   금</t>
  </si>
  <si>
    <t>예   수   금</t>
  </si>
  <si>
    <t>이 자 수 입</t>
  </si>
  <si>
    <t>기 본 경 비</t>
  </si>
  <si>
    <t>기 타 지 출</t>
  </si>
  <si>
    <t>증 감</t>
  </si>
  <si>
    <t>수 입 합 계</t>
  </si>
  <si>
    <t xml:space="preserve"> </t>
  </si>
  <si>
    <t>전년도
수입액</t>
  </si>
  <si>
    <t>수입액</t>
  </si>
  <si>
    <t>전년도
지출액</t>
  </si>
  <si>
    <t>2011년도말
현재액(A)</t>
  </si>
  <si>
    <t>1. 운용총칙</t>
  </si>
  <si>
    <t xml:space="preserve">    가. 기금설치 및 운용개요</t>
  </si>
  <si>
    <t>(1) 설치근거 : 부산광역시 사하구 자활기금 설치 및 운용조례</t>
  </si>
  <si>
    <t>(2) 설치목적 : 자활사업에 필요한 재원충당 및 기금의 효율적 운용관리</t>
  </si>
  <si>
    <t>(3) 설치년도 : 2005년 5월(조례제정일 2004년 12월 31일 조례 제629호, )</t>
  </si>
  <si>
    <t xml:space="preserve">         (개정 '05.06.22 제643호, '05.07.29 제654호, '09.07.15 제782호, '10.04.30 제811호)</t>
  </si>
  <si>
    <t xml:space="preserve">    나. 기금운용의 기본방향</t>
  </si>
  <si>
    <t xml:space="preserve">    다. 기금조성 및 운용</t>
  </si>
  <si>
    <t>(1) 기금조성 현황</t>
  </si>
  <si>
    <t>(단위 : 천원)</t>
  </si>
  <si>
    <t>비  고</t>
  </si>
  <si>
    <t>수  입</t>
  </si>
  <si>
    <t>지  출</t>
  </si>
  <si>
    <t>증감(B)</t>
  </si>
  <si>
    <t xml:space="preserve">(2) 재원조성 : 자립준비적립금 미 지급분, 기금운용수입, 이자수입  </t>
  </si>
  <si>
    <t>(3) 지원기준 : 지방자치단체가 선정한 자활공동체, 자활근로사업단, 자활근로 참여자 중 개인창업으로</t>
  </si>
  <si>
    <t xml:space="preserve">                        수익성 및 창업가능성이 높으며 점포(사업장)확보가 필요하다고 결정한 경우</t>
  </si>
  <si>
    <t xml:space="preserve">(2) 2012년도 기금사업 개요 </t>
  </si>
  <si>
    <t xml:space="preserve">    ○ 예금이자 수입 등 : 28,305천원</t>
  </si>
  <si>
    <t>2012년도 조성계획</t>
  </si>
  <si>
    <t>2012년도말 현재액
(A + B)</t>
  </si>
  <si>
    <t>200 세외수입</t>
  </si>
  <si>
    <t>210 경상적세외수입</t>
  </si>
  <si>
    <t>214 사업수입</t>
  </si>
  <si>
    <t>214-01
사업장생산수입</t>
  </si>
  <si>
    <t>216 이자수입</t>
  </si>
  <si>
    <t>216-01
공공예금이자수입</t>
  </si>
  <si>
    <t>600 지방채및예치금회수</t>
  </si>
  <si>
    <t>저소득층 자활사업 지원</t>
  </si>
  <si>
    <t>501 융자금</t>
  </si>
  <si>
    <t>복지사업과</t>
  </si>
  <si>
    <t>재무활동(복지사업과)</t>
  </si>
  <si>
    <t xml:space="preserve">수  입 </t>
  </si>
  <si>
    <t xml:space="preserve">지  출  </t>
  </si>
  <si>
    <t>지출액</t>
  </si>
  <si>
    <t>전년도
수입액(A)</t>
  </si>
  <si>
    <t>수입액
(B)</t>
  </si>
  <si>
    <t>증  감
(B-A)</t>
  </si>
  <si>
    <t>○ 자립준비적립금 지급사유 미발생액      32,000,000원</t>
  </si>
  <si>
    <t>○ 은행예치금 이자수입                         19,505,000원</t>
  </si>
  <si>
    <t>○ 민간융자금에 대한 이자수입                 8,800,000원</t>
  </si>
  <si>
    <t>○예치금 회수                                    649,965,000원</t>
  </si>
  <si>
    <t xml:space="preserve">   다. 지출계획</t>
  </si>
  <si>
    <t>조직</t>
  </si>
  <si>
    <t>부문</t>
  </si>
  <si>
    <t>정책</t>
  </si>
  <si>
    <t>단위</t>
  </si>
  <si>
    <t>세부</t>
  </si>
  <si>
    <t>편성목
통계목</t>
  </si>
  <si>
    <t>산 출 내 역</t>
  </si>
  <si>
    <t>전년도
지출액</t>
  </si>
  <si>
    <t>지출액</t>
  </si>
  <si>
    <t>증  감</t>
  </si>
  <si>
    <t>보전지출</t>
  </si>
  <si>
    <t>여유자금 예치</t>
  </si>
  <si>
    <t>602 예치금</t>
  </si>
  <si>
    <t xml:space="preserve">   01 예치금</t>
  </si>
  <si>
    <t>지  출  합  계</t>
  </si>
  <si>
    <t>기초생활보장</t>
  </si>
  <si>
    <t xml:space="preserve">○ 예치금                                                     710,270,000원 </t>
  </si>
  <si>
    <t>저소득층 생활안정지원</t>
  </si>
  <si>
    <t xml:space="preserve">   01 민간융자금</t>
  </si>
  <si>
    <t>○융자금                                                                        0원</t>
  </si>
  <si>
    <t>3. 연도별 기금조성 및 집행현황</t>
  </si>
  <si>
    <t>(단위 : 천원)</t>
  </si>
  <si>
    <t>연도별</t>
  </si>
  <si>
    <t>조       성       액</t>
  </si>
  <si>
    <t>집        행        액</t>
  </si>
  <si>
    <t>잔  액
(A-B)</t>
  </si>
  <si>
    <t>계(A)</t>
  </si>
  <si>
    <t>출연금</t>
  </si>
  <si>
    <t>보조금</t>
  </si>
  <si>
    <t>차입금</t>
  </si>
  <si>
    <r>
      <t xml:space="preserve">융자금
회수
</t>
    </r>
    <r>
      <rPr>
        <b/>
        <sz val="9"/>
        <rFont val="HY견명조"/>
        <family val="1"/>
      </rPr>
      <t>(이자포함)</t>
    </r>
  </si>
  <si>
    <t>이자
수입</t>
  </si>
  <si>
    <t>기타</t>
  </si>
  <si>
    <t>계(B)</t>
  </si>
  <si>
    <t>고유목적
사 업 비</t>
  </si>
  <si>
    <t>융자금</t>
  </si>
  <si>
    <t>인력운영비  
및
기본경비</t>
  </si>
  <si>
    <t>차입금
원리금
상환</t>
  </si>
  <si>
    <t>2006년
까지</t>
  </si>
  <si>
    <t>4. 예치금 및 예탁금 명세</t>
  </si>
  <si>
    <t>(단위 : 천원)</t>
  </si>
  <si>
    <t>구   분</t>
  </si>
  <si>
    <t>예치(탁)처</t>
  </si>
  <si>
    <t>예치 및 예탁액</t>
  </si>
  <si>
    <t>비   고</t>
  </si>
  <si>
    <t>2010년도말
현재액</t>
  </si>
  <si>
    <t>2011년도말
현재액(A)</t>
  </si>
  <si>
    <t>2012년도말
현재액(B)</t>
  </si>
  <si>
    <t>증   감
(B-A)</t>
  </si>
  <si>
    <t>예치금</t>
  </si>
  <si>
    <t>소   계</t>
  </si>
  <si>
    <t>부산은행</t>
  </si>
  <si>
    <t>예탁금</t>
  </si>
  <si>
    <t>216-02
민간융자금회수
이자수입</t>
  </si>
  <si>
    <t>합 계</t>
  </si>
  <si>
    <t>합    계</t>
  </si>
  <si>
    <t>(1) 기금사업의 목표 : 자활근로사업 참여자, 자활근로 사업단 및 자활공동체 창업 등에 자금대여로 자활촉진</t>
  </si>
  <si>
    <t xml:space="preserve">    ○ 2개 지역자활센터 자립준비적립금 지급사유 미발생분 적립금 : 32,000천원</t>
  </si>
  <si>
    <t xml:space="preserve"> 기 타 수 입</t>
  </si>
  <si>
    <t>자활기금 운용계획</t>
  </si>
  <si>
    <t>복 지 사 업 과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</si>
</sst>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₩&quot;#,##0.00;[Red]&quot;₩&quot;&quot;₩&quot;&quot;₩&quot;&quot;₩&quot;&quot;₩&quot;&quot;₩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₩&quot;#,##0.00;&quot;△&quot;#,##0.00"/>
    <numFmt numFmtId="195" formatCode="&quot;₩&quot;#,##0.00;&quot;△&quot;#,##0"/>
    <numFmt numFmtId="196" formatCode="_-&quot;₩&quot;* #,##0_-;&quot;△&quot;* #,##0_-;_-&quot;₩&quot;* &quot;-&quot;_-;_-@_-"/>
  </numFmts>
  <fonts count="6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2"/>
      <name val="HY견명조"/>
      <family val="1"/>
    </font>
    <font>
      <sz val="15"/>
      <name val="HY견명조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b/>
      <sz val="28"/>
      <name val="HY견명조"/>
      <family val="1"/>
    </font>
    <font>
      <sz val="24"/>
      <name val="HY견명조"/>
      <family val="1"/>
    </font>
    <font>
      <sz val="11"/>
      <name val="바탕"/>
      <family val="1"/>
    </font>
    <font>
      <sz val="20"/>
      <name val="궁서체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b/>
      <sz val="13"/>
      <name val="HY견명조"/>
      <family val="1"/>
    </font>
    <font>
      <b/>
      <sz val="9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9" applyNumberFormat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  <xf numFmtId="0" fontId="5" fillId="0" borderId="0">
      <alignment/>
      <protection/>
    </xf>
  </cellStyleXfs>
  <cellXfs count="207">
    <xf numFmtId="0" fontId="0" fillId="0" borderId="0" xfId="0" applyAlignment="1">
      <alignment/>
    </xf>
    <xf numFmtId="0" fontId="8" fillId="33" borderId="0" xfId="66" applyFont="1" applyFill="1">
      <alignment/>
      <protection/>
    </xf>
    <xf numFmtId="0" fontId="5" fillId="0" borderId="0" xfId="66">
      <alignment/>
      <protection/>
    </xf>
    <xf numFmtId="0" fontId="5" fillId="33" borderId="0" xfId="66" applyFill="1">
      <alignment/>
      <protection/>
    </xf>
    <xf numFmtId="0" fontId="5" fillId="34" borderId="12" xfId="66" applyFill="1" applyBorder="1">
      <alignment/>
      <protection/>
    </xf>
    <xf numFmtId="0" fontId="5" fillId="35" borderId="13" xfId="66" applyFill="1" applyBorder="1">
      <alignment/>
      <protection/>
    </xf>
    <xf numFmtId="0" fontId="9" fillId="36" borderId="14" xfId="66" applyFont="1" applyFill="1" applyBorder="1" applyAlignment="1">
      <alignment horizontal="center"/>
      <protection/>
    </xf>
    <xf numFmtId="0" fontId="10" fillId="37" borderId="15" xfId="66" applyFont="1" applyFill="1" applyBorder="1" applyAlignment="1">
      <alignment horizontal="center"/>
      <protection/>
    </xf>
    <xf numFmtId="0" fontId="9" fillId="36" borderId="15" xfId="66" applyFont="1" applyFill="1" applyBorder="1" applyAlignment="1">
      <alignment horizontal="center"/>
      <protection/>
    </xf>
    <xf numFmtId="0" fontId="9" fillId="36" borderId="16" xfId="66" applyFont="1" applyFill="1" applyBorder="1" applyAlignment="1">
      <alignment horizontal="center"/>
      <protection/>
    </xf>
    <xf numFmtId="0" fontId="5" fillId="35" borderId="17" xfId="66" applyFill="1" applyBorder="1">
      <alignment/>
      <protection/>
    </xf>
    <xf numFmtId="0" fontId="5" fillId="34" borderId="18" xfId="66" applyFill="1" applyBorder="1">
      <alignment/>
      <protection/>
    </xf>
    <xf numFmtId="0" fontId="5" fillId="35" borderId="18" xfId="66" applyFill="1" applyBorder="1">
      <alignment/>
      <protection/>
    </xf>
    <xf numFmtId="0" fontId="5" fillId="34" borderId="19" xfId="66" applyFill="1" applyBorder="1">
      <alignment/>
      <protection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20" xfId="0" applyFont="1" applyBorder="1" applyAlignment="1">
      <alignment horizontal="center" vertical="center"/>
    </xf>
    <xf numFmtId="178" fontId="16" fillId="0" borderId="20" xfId="49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/>
    </xf>
    <xf numFmtId="0" fontId="16" fillId="0" borderId="21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3" fontId="16" fillId="0" borderId="20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horizontal="right"/>
    </xf>
    <xf numFmtId="178" fontId="16" fillId="0" borderId="25" xfId="0" applyNumberFormat="1" applyFont="1" applyFill="1" applyBorder="1" applyAlignment="1">
      <alignment horizontal="right" vertical="center" shrinkToFit="1"/>
    </xf>
    <xf numFmtId="3" fontId="16" fillId="0" borderId="20" xfId="0" applyNumberFormat="1" applyFont="1" applyFill="1" applyBorder="1" applyAlignment="1">
      <alignment horizontal="center" vertical="center" shrinkToFit="1"/>
    </xf>
    <xf numFmtId="3" fontId="16" fillId="0" borderId="26" xfId="0" applyNumberFormat="1" applyFont="1" applyBorder="1" applyAlignment="1">
      <alignment horizontal="center" vertical="center" shrinkToFit="1"/>
    </xf>
    <xf numFmtId="3" fontId="16" fillId="0" borderId="19" xfId="0" applyNumberFormat="1" applyFont="1" applyFill="1" applyBorder="1" applyAlignment="1">
      <alignment horizontal="center" vertical="center" shrinkToFit="1"/>
    </xf>
    <xf numFmtId="3" fontId="17" fillId="0" borderId="27" xfId="0" applyNumberFormat="1" applyFont="1" applyBorder="1" applyAlignment="1">
      <alignment horizontal="center" vertical="center" shrinkToFit="1"/>
    </xf>
    <xf numFmtId="176" fontId="17" fillId="34" borderId="28" xfId="0" applyNumberFormat="1" applyFont="1" applyFill="1" applyBorder="1" applyAlignment="1">
      <alignment horizontal="center" vertical="center" shrinkToFit="1"/>
    </xf>
    <xf numFmtId="176" fontId="17" fillId="34" borderId="29" xfId="0" applyNumberFormat="1" applyFont="1" applyFill="1" applyBorder="1" applyAlignment="1">
      <alignment horizontal="center" vertical="center" wrapText="1" shrinkToFit="1"/>
    </xf>
    <xf numFmtId="176" fontId="17" fillId="34" borderId="29" xfId="0" applyNumberFormat="1" applyFont="1" applyFill="1" applyBorder="1" applyAlignment="1">
      <alignment horizontal="center" vertical="center" shrinkToFit="1"/>
    </xf>
    <xf numFmtId="176" fontId="17" fillId="34" borderId="30" xfId="0" applyNumberFormat="1" applyFont="1" applyFill="1" applyBorder="1" applyAlignment="1">
      <alignment horizontal="center" vertical="center" wrapText="1" shrinkToFit="1"/>
    </xf>
    <xf numFmtId="178" fontId="16" fillId="0" borderId="31" xfId="0" applyNumberFormat="1" applyFont="1" applyFill="1" applyBorder="1" applyAlignment="1">
      <alignment horizontal="right" vertical="center" shrinkToFit="1"/>
    </xf>
    <xf numFmtId="0" fontId="17" fillId="34" borderId="29" xfId="0" applyFont="1" applyFill="1" applyBorder="1" applyAlignment="1">
      <alignment horizontal="center" vertical="center" wrapText="1"/>
    </xf>
    <xf numFmtId="3" fontId="16" fillId="0" borderId="26" xfId="0" applyNumberFormat="1" applyFont="1" applyBorder="1" applyAlignment="1">
      <alignment horizontal="center" vertical="center" wrapText="1" shrinkToFit="1"/>
    </xf>
    <xf numFmtId="0" fontId="21" fillId="0" borderId="0" xfId="0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2" fillId="0" borderId="20" xfId="0" applyFont="1" applyBorder="1" applyAlignment="1">
      <alignment vertical="center"/>
    </xf>
    <xf numFmtId="41" fontId="16" fillId="0" borderId="20" xfId="49" applyFont="1" applyFill="1" applyBorder="1" applyAlignment="1">
      <alignment horizontal="center" vertical="center"/>
    </xf>
    <xf numFmtId="3" fontId="16" fillId="0" borderId="32" xfId="0" applyNumberFormat="1" applyFont="1" applyBorder="1" applyAlignment="1">
      <alignment horizontal="center" vertical="center" wrapText="1" shrinkToFit="1"/>
    </xf>
    <xf numFmtId="3" fontId="15" fillId="0" borderId="20" xfId="0" applyNumberFormat="1" applyFont="1" applyFill="1" applyBorder="1" applyAlignment="1">
      <alignment horizontal="right" vertical="center" shrinkToFit="1"/>
    </xf>
    <xf numFmtId="3" fontId="16" fillId="0" borderId="33" xfId="0" applyNumberFormat="1" applyFont="1" applyFill="1" applyBorder="1" applyAlignment="1">
      <alignment horizontal="right" vertical="center" shrinkToFit="1"/>
    </xf>
    <xf numFmtId="41" fontId="17" fillId="0" borderId="17" xfId="50" applyFont="1" applyFill="1" applyBorder="1" applyAlignment="1">
      <alignment horizontal="center" vertical="center" shrinkToFit="1"/>
    </xf>
    <xf numFmtId="3" fontId="16" fillId="0" borderId="20" xfId="50" applyNumberFormat="1" applyFont="1" applyFill="1" applyBorder="1" applyAlignment="1">
      <alignment vertical="center" shrinkToFit="1"/>
    </xf>
    <xf numFmtId="178" fontId="16" fillId="0" borderId="20" xfId="50" applyNumberFormat="1" applyFont="1" applyFill="1" applyBorder="1" applyAlignment="1">
      <alignment vertical="center" shrinkToFit="1"/>
    </xf>
    <xf numFmtId="3" fontId="16" fillId="0" borderId="20" xfId="0" applyNumberFormat="1" applyFont="1" applyFill="1" applyBorder="1" applyAlignment="1">
      <alignment vertical="center" shrinkToFit="1"/>
    </xf>
    <xf numFmtId="178" fontId="16" fillId="0" borderId="25" xfId="50" applyNumberFormat="1" applyFont="1" applyFill="1" applyBorder="1" applyAlignment="1">
      <alignment horizontal="right" vertical="center" shrinkToFit="1"/>
    </xf>
    <xf numFmtId="3" fontId="16" fillId="0" borderId="19" xfId="50" applyNumberFormat="1" applyFont="1" applyFill="1" applyBorder="1" applyAlignment="1">
      <alignment vertical="center" shrinkToFit="1"/>
    </xf>
    <xf numFmtId="178" fontId="16" fillId="0" borderId="19" xfId="50" applyNumberFormat="1" applyFont="1" applyFill="1" applyBorder="1" applyAlignment="1">
      <alignment vertical="center" shrinkToFit="1"/>
    </xf>
    <xf numFmtId="178" fontId="16" fillId="0" borderId="34" xfId="50" applyNumberFormat="1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/>
    </xf>
    <xf numFmtId="0" fontId="17" fillId="34" borderId="26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17" fillId="34" borderId="33" xfId="0" applyFont="1" applyFill="1" applyBorder="1" applyAlignment="1">
      <alignment horizontal="center" vertical="center"/>
    </xf>
    <xf numFmtId="41" fontId="16" fillId="0" borderId="20" xfId="50" applyNumberFormat="1" applyFont="1" applyFill="1" applyBorder="1" applyAlignment="1">
      <alignment vertical="center" wrapText="1"/>
    </xf>
    <xf numFmtId="178" fontId="16" fillId="0" borderId="18" xfId="0" applyNumberFormat="1" applyFont="1" applyFill="1" applyBorder="1" applyAlignment="1">
      <alignment vertical="center" shrinkToFit="1"/>
    </xf>
    <xf numFmtId="41" fontId="16" fillId="0" borderId="25" xfId="5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33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/>
    </xf>
    <xf numFmtId="0" fontId="16" fillId="0" borderId="35" xfId="0" applyFont="1" applyFill="1" applyBorder="1" applyAlignment="1">
      <alignment vertical="center" wrapText="1"/>
    </xf>
    <xf numFmtId="41" fontId="16" fillId="0" borderId="18" xfId="50" applyNumberFormat="1" applyFont="1" applyFill="1" applyBorder="1" applyAlignment="1">
      <alignment vertical="center" wrapText="1"/>
    </xf>
    <xf numFmtId="41" fontId="16" fillId="0" borderId="36" xfId="50" applyFont="1" applyFill="1" applyBorder="1" applyAlignment="1">
      <alignment vertical="center" wrapText="1"/>
    </xf>
    <xf numFmtId="41" fontId="15" fillId="0" borderId="20" xfId="50" applyFont="1" applyFill="1" applyBorder="1" applyAlignment="1">
      <alignment vertical="center" wrapText="1"/>
    </xf>
    <xf numFmtId="0" fontId="28" fillId="0" borderId="0" xfId="0" applyFont="1" applyAlignment="1">
      <alignment horizontal="left" vertical="center"/>
    </xf>
    <xf numFmtId="0" fontId="17" fillId="34" borderId="37" xfId="0" applyFont="1" applyFill="1" applyBorder="1" applyAlignment="1">
      <alignment horizontal="center" vertical="center" wrapText="1" shrinkToFit="1"/>
    </xf>
    <xf numFmtId="0" fontId="17" fillId="34" borderId="38" xfId="0" applyFont="1" applyFill="1" applyBorder="1" applyAlignment="1">
      <alignment horizontal="center" vertical="center" wrapText="1" shrinkToFit="1"/>
    </xf>
    <xf numFmtId="0" fontId="17" fillId="34" borderId="39" xfId="0" applyFont="1" applyFill="1" applyBorder="1" applyAlignment="1">
      <alignment vertical="center" wrapText="1" shrinkToFit="1"/>
    </xf>
    <xf numFmtId="0" fontId="17" fillId="34" borderId="40" xfId="0" applyNumberFormat="1" applyFont="1" applyFill="1" applyBorder="1" applyAlignment="1">
      <alignment horizontal="center" vertical="center" wrapText="1" shrinkToFit="1"/>
    </xf>
    <xf numFmtId="0" fontId="17" fillId="34" borderId="39" xfId="0" applyFont="1" applyFill="1" applyBorder="1" applyAlignment="1">
      <alignment horizontal="center" vertical="center" wrapText="1" shrinkToFit="1"/>
    </xf>
    <xf numFmtId="0" fontId="17" fillId="34" borderId="41" xfId="0" applyFont="1" applyFill="1" applyBorder="1" applyAlignment="1">
      <alignment horizontal="center" vertical="center" wrapText="1" shrinkToFit="1"/>
    </xf>
    <xf numFmtId="3" fontId="16" fillId="0" borderId="42" xfId="0" applyNumberFormat="1" applyFont="1" applyFill="1" applyBorder="1" applyAlignment="1">
      <alignment horizontal="right" vertical="center" shrinkToFit="1"/>
    </xf>
    <xf numFmtId="178" fontId="16" fillId="0" borderId="43" xfId="0" applyNumberFormat="1" applyFont="1" applyFill="1" applyBorder="1" applyAlignment="1">
      <alignment horizontal="right" vertical="center" shrinkToFit="1"/>
    </xf>
    <xf numFmtId="3" fontId="16" fillId="0" borderId="35" xfId="0" applyNumberFormat="1" applyFont="1" applyFill="1" applyBorder="1" applyAlignment="1">
      <alignment horizontal="right" vertical="center" shrinkToFit="1"/>
    </xf>
    <xf numFmtId="178" fontId="16" fillId="0" borderId="36" xfId="0" applyNumberFormat="1" applyFont="1" applyFill="1" applyBorder="1" applyAlignment="1">
      <alignment horizontal="right" vertical="center" shrinkToFit="1"/>
    </xf>
    <xf numFmtId="0" fontId="16" fillId="0" borderId="44" xfId="0" applyFont="1" applyBorder="1" applyAlignment="1">
      <alignment vertical="center" wrapText="1" shrinkToFit="1"/>
    </xf>
    <xf numFmtId="3" fontId="16" fillId="0" borderId="44" xfId="0" applyNumberFormat="1" applyFont="1" applyFill="1" applyBorder="1" applyAlignment="1">
      <alignment horizontal="right" vertical="center" shrinkToFit="1"/>
    </xf>
    <xf numFmtId="0" fontId="16" fillId="0" borderId="45" xfId="0" applyFont="1" applyBorder="1" applyAlignment="1">
      <alignment vertical="center" wrapText="1" shrinkToFit="1"/>
    </xf>
    <xf numFmtId="3" fontId="16" fillId="0" borderId="46" xfId="0" applyNumberFormat="1" applyFont="1" applyFill="1" applyBorder="1" applyAlignment="1">
      <alignment horizontal="right" vertical="center" shrinkToFit="1"/>
    </xf>
    <xf numFmtId="178" fontId="16" fillId="0" borderId="47" xfId="0" applyNumberFormat="1" applyFont="1" applyFill="1" applyBorder="1" applyAlignment="1">
      <alignment horizontal="right" vertical="center" shrinkToFit="1"/>
    </xf>
    <xf numFmtId="3" fontId="17" fillId="0" borderId="48" xfId="0" applyNumberFormat="1" applyFont="1" applyBorder="1" applyAlignment="1">
      <alignment horizontal="right" vertical="center" wrapText="1" shrinkToFit="1"/>
    </xf>
    <xf numFmtId="178" fontId="17" fillId="0" borderId="49" xfId="0" applyNumberFormat="1" applyFont="1" applyFill="1" applyBorder="1" applyAlignment="1">
      <alignment horizontal="right" vertical="center" shrinkToFit="1"/>
    </xf>
    <xf numFmtId="0" fontId="15" fillId="0" borderId="0" xfId="0" applyFont="1" applyBorder="1" applyAlignment="1">
      <alignment horizontal="center" vertical="center" shrinkToFit="1"/>
    </xf>
    <xf numFmtId="3" fontId="15" fillId="0" borderId="0" xfId="0" applyNumberFormat="1" applyFont="1" applyFill="1" applyBorder="1" applyAlignment="1">
      <alignment horizontal="right" vertical="center" shrinkToFit="1"/>
    </xf>
    <xf numFmtId="178" fontId="15" fillId="0" borderId="0" xfId="0" applyNumberFormat="1" applyFont="1" applyFill="1" applyBorder="1" applyAlignment="1">
      <alignment horizontal="right" vertical="center" shrinkToFit="1"/>
    </xf>
    <xf numFmtId="0" fontId="29" fillId="34" borderId="29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3" fontId="16" fillId="0" borderId="18" xfId="0" applyNumberFormat="1" applyFont="1" applyFill="1" applyBorder="1" applyAlignment="1">
      <alignment horizontal="right" vertical="center" shrinkToFit="1"/>
    </xf>
    <xf numFmtId="3" fontId="15" fillId="0" borderId="20" xfId="0" applyNumberFormat="1" applyFont="1" applyFill="1" applyBorder="1" applyAlignment="1">
      <alignment horizontal="center" vertical="center" shrinkToFit="1"/>
    </xf>
    <xf numFmtId="178" fontId="15" fillId="0" borderId="20" xfId="0" applyNumberFormat="1" applyFont="1" applyFill="1" applyBorder="1" applyAlignment="1">
      <alignment horizontal="right" vertical="center" shrinkToFit="1"/>
    </xf>
    <xf numFmtId="178" fontId="15" fillId="0" borderId="25" xfId="0" applyNumberFormat="1" applyFont="1" applyFill="1" applyBorder="1" applyAlignment="1">
      <alignment horizontal="right" vertical="center" shrinkToFit="1"/>
    </xf>
    <xf numFmtId="3" fontId="15" fillId="0" borderId="19" xfId="0" applyNumberFormat="1" applyFont="1" applyFill="1" applyBorder="1" applyAlignment="1">
      <alignment horizontal="right" vertical="center" shrinkToFit="1"/>
    </xf>
    <xf numFmtId="178" fontId="15" fillId="0" borderId="19" xfId="0" applyNumberFormat="1" applyFont="1" applyFill="1" applyBorder="1" applyAlignment="1">
      <alignment horizontal="right" vertical="center" shrinkToFit="1"/>
    </xf>
    <xf numFmtId="178" fontId="15" fillId="0" borderId="34" xfId="0" applyNumberFormat="1" applyFont="1" applyFill="1" applyBorder="1" applyAlignment="1">
      <alignment horizontal="right" vertical="center" shrinkToFit="1"/>
    </xf>
    <xf numFmtId="3" fontId="17" fillId="0" borderId="17" xfId="50" applyNumberFormat="1" applyFont="1" applyFill="1" applyBorder="1" applyAlignment="1">
      <alignment horizontal="right" vertical="center" shrinkToFit="1"/>
    </xf>
    <xf numFmtId="178" fontId="17" fillId="0" borderId="17" xfId="50" applyNumberFormat="1" applyFont="1" applyFill="1" applyBorder="1" applyAlignment="1">
      <alignment horizontal="right" vertical="center" shrinkToFit="1"/>
    </xf>
    <xf numFmtId="178" fontId="17" fillId="0" borderId="31" xfId="50" applyNumberFormat="1" applyFont="1" applyFill="1" applyBorder="1" applyAlignment="1">
      <alignment horizontal="right" vertical="center" shrinkToFit="1"/>
    </xf>
    <xf numFmtId="41" fontId="17" fillId="0" borderId="48" xfId="50" applyNumberFormat="1" applyFont="1" applyFill="1" applyBorder="1" applyAlignment="1">
      <alignment vertical="center" wrapText="1"/>
    </xf>
    <xf numFmtId="178" fontId="17" fillId="0" borderId="48" xfId="50" applyNumberFormat="1" applyFont="1" applyFill="1" applyBorder="1" applyAlignment="1">
      <alignment vertical="center" wrapText="1"/>
    </xf>
    <xf numFmtId="0" fontId="16" fillId="0" borderId="50" xfId="0" applyFont="1" applyFill="1" applyBorder="1" applyAlignment="1">
      <alignment vertical="center"/>
    </xf>
    <xf numFmtId="0" fontId="17" fillId="0" borderId="51" xfId="0" applyFont="1" applyBorder="1" applyAlignment="1">
      <alignment horizontal="center" vertical="center" shrinkToFit="1"/>
    </xf>
    <xf numFmtId="3" fontId="17" fillId="0" borderId="48" xfId="0" applyNumberFormat="1" applyFont="1" applyFill="1" applyBorder="1" applyAlignment="1">
      <alignment horizontal="right" vertical="center" shrinkToFit="1"/>
    </xf>
    <xf numFmtId="0" fontId="28" fillId="0" borderId="27" xfId="0" applyFont="1" applyBorder="1" applyAlignment="1">
      <alignment horizontal="center" vertical="center" wrapText="1"/>
    </xf>
    <xf numFmtId="3" fontId="28" fillId="0" borderId="17" xfId="0" applyNumberFormat="1" applyFont="1" applyFill="1" applyBorder="1" applyAlignment="1">
      <alignment horizontal="right" vertical="center" shrinkToFit="1"/>
    </xf>
    <xf numFmtId="178" fontId="28" fillId="0" borderId="17" xfId="0" applyNumberFormat="1" applyFont="1" applyFill="1" applyBorder="1" applyAlignment="1">
      <alignment horizontal="right" vertical="center" shrinkToFit="1"/>
    </xf>
    <xf numFmtId="178" fontId="28" fillId="0" borderId="31" xfId="0" applyNumberFormat="1" applyFont="1" applyFill="1" applyBorder="1" applyAlignment="1">
      <alignment horizontal="right" vertical="center" shrinkToFit="1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76" fontId="17" fillId="34" borderId="53" xfId="0" applyNumberFormat="1" applyFont="1" applyFill="1" applyBorder="1" applyAlignment="1">
      <alignment horizontal="center" vertical="center" shrinkToFit="1"/>
    </xf>
    <xf numFmtId="176" fontId="17" fillId="34" borderId="54" xfId="0" applyNumberFormat="1" applyFont="1" applyFill="1" applyBorder="1" applyAlignment="1">
      <alignment horizontal="center" vertical="center" shrinkToFit="1"/>
    </xf>
    <xf numFmtId="176" fontId="17" fillId="34" borderId="43" xfId="0" applyNumberFormat="1" applyFont="1" applyFill="1" applyBorder="1" applyAlignment="1">
      <alignment horizontal="center" vertical="center" shrinkToFit="1"/>
    </xf>
    <xf numFmtId="0" fontId="17" fillId="0" borderId="55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7" fillId="34" borderId="53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6" fillId="0" borderId="57" xfId="0" applyFont="1" applyFill="1" applyBorder="1" applyAlignment="1">
      <alignment vertical="center" wrapText="1"/>
    </xf>
    <xf numFmtId="0" fontId="16" fillId="0" borderId="58" xfId="0" applyFont="1" applyFill="1" applyBorder="1" applyAlignment="1">
      <alignment vertical="center" wrapText="1"/>
    </xf>
    <xf numFmtId="0" fontId="17" fillId="34" borderId="38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/>
    </xf>
    <xf numFmtId="0" fontId="17" fillId="34" borderId="43" xfId="0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vertical="center" wrapText="1"/>
    </xf>
    <xf numFmtId="0" fontId="17" fillId="34" borderId="39" xfId="0" applyFont="1" applyFill="1" applyBorder="1" applyAlignment="1">
      <alignment horizontal="center" vertical="center" wrapText="1"/>
    </xf>
    <xf numFmtId="0" fontId="17" fillId="34" borderId="44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6" fillId="0" borderId="52" xfId="0" applyFont="1" applyBorder="1" applyAlignment="1">
      <alignment horizontal="left" vertical="center" wrapText="1" shrinkToFit="1"/>
    </xf>
    <xf numFmtId="0" fontId="16" fillId="0" borderId="35" xfId="0" applyFont="1" applyBorder="1" applyAlignment="1">
      <alignment horizontal="left" vertical="center" wrapText="1" shrinkToFit="1"/>
    </xf>
    <xf numFmtId="0" fontId="16" fillId="0" borderId="58" xfId="0" applyFont="1" applyBorder="1" applyAlignment="1">
      <alignment horizontal="left" vertical="center" wrapText="1" shrinkToFit="1"/>
    </xf>
    <xf numFmtId="0" fontId="16" fillId="0" borderId="60" xfId="0" applyFont="1" applyBorder="1" applyAlignment="1">
      <alignment horizontal="left" vertical="center" wrapText="1" shrinkToFit="1"/>
    </xf>
    <xf numFmtId="0" fontId="16" fillId="0" borderId="61" xfId="0" applyFont="1" applyFill="1" applyBorder="1" applyAlignment="1">
      <alignment horizontal="left" vertical="center" wrapText="1" shrinkToFit="1"/>
    </xf>
    <xf numFmtId="0" fontId="16" fillId="0" borderId="62" xfId="0" applyFont="1" applyFill="1" applyBorder="1" applyAlignment="1">
      <alignment horizontal="left" vertical="center" wrapText="1" shrinkToFit="1"/>
    </xf>
    <xf numFmtId="0" fontId="17" fillId="0" borderId="55" xfId="0" applyFont="1" applyBorder="1" applyAlignment="1">
      <alignment horizontal="center" vertical="center" wrapText="1" shrinkToFit="1"/>
    </xf>
    <xf numFmtId="0" fontId="17" fillId="0" borderId="56" xfId="0" applyFont="1" applyBorder="1" applyAlignment="1">
      <alignment horizontal="center" vertical="center" wrapText="1" shrinkToFit="1"/>
    </xf>
    <xf numFmtId="0" fontId="17" fillId="0" borderId="63" xfId="0" applyFont="1" applyBorder="1" applyAlignment="1">
      <alignment horizontal="center" vertical="center" wrapText="1" shrinkToFit="1"/>
    </xf>
    <xf numFmtId="0" fontId="16" fillId="0" borderId="64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/>
    </xf>
    <xf numFmtId="0" fontId="16" fillId="0" borderId="65" xfId="0" applyFont="1" applyBorder="1" applyAlignment="1">
      <alignment horizontal="right"/>
    </xf>
    <xf numFmtId="0" fontId="17" fillId="34" borderId="66" xfId="0" applyFont="1" applyFill="1" applyBorder="1" applyAlignment="1">
      <alignment horizontal="center" vertical="center" wrapText="1" shrinkToFit="1"/>
    </xf>
    <xf numFmtId="0" fontId="17" fillId="34" borderId="10" xfId="0" applyFont="1" applyFill="1" applyBorder="1" applyAlignment="1">
      <alignment horizontal="center" vertical="center" wrapText="1" shrinkToFit="1"/>
    </xf>
    <xf numFmtId="0" fontId="17" fillId="34" borderId="67" xfId="0" applyFont="1" applyFill="1" applyBorder="1" applyAlignment="1">
      <alignment horizontal="center" vertical="center" wrapText="1" shrinkToFit="1"/>
    </xf>
    <xf numFmtId="0" fontId="16" fillId="0" borderId="68" xfId="0" applyFont="1" applyBorder="1" applyAlignment="1">
      <alignment horizontal="left" vertical="center" wrapText="1" shrinkToFit="1"/>
    </xf>
    <xf numFmtId="0" fontId="16" fillId="0" borderId="69" xfId="0" applyFont="1" applyBorder="1" applyAlignment="1">
      <alignment horizontal="left" vertical="center" wrapText="1" shrinkToFit="1"/>
    </xf>
    <xf numFmtId="0" fontId="17" fillId="34" borderId="53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28" fillId="34" borderId="53" xfId="0" applyFont="1" applyFill="1" applyBorder="1" applyAlignment="1">
      <alignment horizontal="center" vertical="center" wrapText="1"/>
    </xf>
    <xf numFmtId="0" fontId="28" fillId="34" borderId="28" xfId="0" applyFont="1" applyFill="1" applyBorder="1" applyAlignment="1">
      <alignment horizontal="center" vertical="center" wrapText="1"/>
    </xf>
    <xf numFmtId="0" fontId="28" fillId="34" borderId="39" xfId="0" applyFont="1" applyFill="1" applyBorder="1" applyAlignment="1">
      <alignment horizontal="center" vertical="center" wrapText="1"/>
    </xf>
    <xf numFmtId="0" fontId="28" fillId="34" borderId="45" xfId="0" applyFont="1" applyFill="1" applyBorder="1" applyAlignment="1">
      <alignment horizontal="center" vertical="center" wrapText="1"/>
    </xf>
    <xf numFmtId="0" fontId="28" fillId="34" borderId="42" xfId="0" applyFont="1" applyFill="1" applyBorder="1" applyAlignment="1">
      <alignment horizontal="center" vertical="center" wrapText="1"/>
    </xf>
    <xf numFmtId="0" fontId="28" fillId="34" borderId="69" xfId="0" applyFont="1" applyFill="1" applyBorder="1" applyAlignment="1">
      <alignment horizontal="center" vertical="center" wrapText="1"/>
    </xf>
    <xf numFmtId="0" fontId="28" fillId="34" borderId="71" xfId="0" applyFont="1" applyFill="1" applyBorder="1" applyAlignment="1">
      <alignment horizontal="center" vertical="center" wrapText="1"/>
    </xf>
    <xf numFmtId="0" fontId="28" fillId="34" borderId="43" xfId="0" applyFont="1" applyFill="1" applyBorder="1" applyAlignment="1">
      <alignment horizontal="center" vertical="center" wrapText="1"/>
    </xf>
    <xf numFmtId="0" fontId="28" fillId="34" borderId="30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1202" xfId="62"/>
    <cellStyle name="콤마_1202" xfId="63"/>
    <cellStyle name="Currency" xfId="64"/>
    <cellStyle name="Currency [0]" xfId="65"/>
    <cellStyle name="표준_kc-elec system check list" xfId="66"/>
    <cellStyle name="Hyperlink" xfId="67"/>
    <cellStyle name="AeE­ [0]_INQUIRY ¿μ¾÷AßAø " xfId="68"/>
    <cellStyle name="AeE­_INQUIRY ¿μ¾÷AßAø " xfId="69"/>
    <cellStyle name="AÞ¸¶ [0]_INQUIRY ¿μ¾÷AßAø " xfId="70"/>
    <cellStyle name="AÞ¸¶_INQUIRY ¿μ¾÷AßAø " xfId="71"/>
    <cellStyle name="C￥AØ_¿μ¾÷CoE² 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Header1" xfId="77"/>
    <cellStyle name="Header2" xfId="78"/>
    <cellStyle name="Normal_ SG&amp;A Bridge 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1">
      <selection activeCell="G6" sqref="G6"/>
    </sheetView>
  </sheetViews>
  <sheetFormatPr defaultColWidth="8.88671875" defaultRowHeight="13.5"/>
  <sheetData>
    <row r="1" spans="1:12" s="28" customFormat="1" ht="30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8" customFormat="1" ht="30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28" customFormat="1" ht="49.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4" s="28" customFormat="1" ht="37.5" customHeight="1">
      <c r="A4" s="140" t="s">
        <v>155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38"/>
      <c r="N4" s="138"/>
    </row>
    <row r="5" spans="1:12" s="31" customFormat="1" ht="49.5" customHeight="1">
      <c r="A5" s="56" t="s">
        <v>48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28" customFormat="1" ht="30" customHeight="1">
      <c r="A6" s="29"/>
      <c r="B6" s="30"/>
      <c r="C6" s="30"/>
      <c r="D6" s="30"/>
      <c r="E6" s="30"/>
      <c r="F6" s="41"/>
      <c r="G6" s="30"/>
      <c r="H6" s="30"/>
      <c r="I6" s="30"/>
      <c r="J6" s="30"/>
      <c r="K6" s="30"/>
      <c r="L6" s="30"/>
    </row>
    <row r="7" spans="1:12" s="28" customFormat="1" ht="30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s="28" customFormat="1" ht="30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s="28" customFormat="1" ht="30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s="28" customFormat="1" ht="30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s="28" customFormat="1" ht="30" customHeight="1">
      <c r="A11" s="139" t="s">
        <v>156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</row>
    <row r="12" spans="1:12" s="28" customFormat="1" ht="30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s="28" customFormat="1" ht="30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</sheetData>
  <sheetProtection selectLockedCells="1" selectUnlockedCells="1"/>
  <mergeCells count="2">
    <mergeCell ref="A4:L4"/>
    <mergeCell ref="A11:L11"/>
  </mergeCells>
  <printOptions/>
  <pageMargins left="0.7480314960629921" right="0.7480314960629921" top="0.984251968503937" bottom="0.984251968503937" header="0.5118110236220472" footer="0.5118110236220472"/>
  <pageSetup firstPageNumber="9" useFirstPageNumber="1"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view="pageBreakPreview" zoomScaleSheetLayoutView="100" workbookViewId="0" topLeftCell="A2">
      <selection activeCell="B10" sqref="B10"/>
    </sheetView>
  </sheetViews>
  <sheetFormatPr defaultColWidth="8.88671875" defaultRowHeight="13.5"/>
  <cols>
    <col min="1" max="1" width="8.4453125" style="57" customWidth="1"/>
    <col min="2" max="2" width="20.10546875" style="57" customWidth="1"/>
    <col min="3" max="3" width="15.77734375" style="57" customWidth="1"/>
    <col min="4" max="4" width="14.10546875" style="57" customWidth="1"/>
    <col min="5" max="5" width="15.77734375" style="57" customWidth="1"/>
    <col min="6" max="6" width="17.77734375" style="57" customWidth="1"/>
    <col min="7" max="7" width="15.77734375" style="57" customWidth="1"/>
    <col min="8" max="8" width="6.5546875" style="57" hidden="1" customWidth="1"/>
    <col min="9" max="16384" width="8.88671875" style="57" customWidth="1"/>
  </cols>
  <sheetData>
    <row r="2" spans="1:7" ht="37.5" customHeight="1">
      <c r="A2" s="141" t="s">
        <v>155</v>
      </c>
      <c r="B2" s="141"/>
      <c r="C2" s="141"/>
      <c r="D2" s="141"/>
      <c r="E2" s="141"/>
      <c r="F2" s="141"/>
      <c r="G2" s="141"/>
    </row>
    <row r="3" ht="6.75" customHeight="1"/>
    <row r="4" spans="1:3" ht="19.5" customHeight="1">
      <c r="A4" s="142" t="s">
        <v>53</v>
      </c>
      <c r="B4" s="142"/>
      <c r="C4" s="142"/>
    </row>
    <row r="5" ht="6.75" customHeight="1"/>
    <row r="6" ht="19.5" customHeight="1">
      <c r="A6" s="58" t="s">
        <v>54</v>
      </c>
    </row>
    <row r="7" s="59" customFormat="1" ht="19.5" customHeight="1">
      <c r="B7" s="59" t="s">
        <v>55</v>
      </c>
    </row>
    <row r="8" s="59" customFormat="1" ht="19.5" customHeight="1">
      <c r="B8" s="59" t="s">
        <v>56</v>
      </c>
    </row>
    <row r="9" s="59" customFormat="1" ht="19.5" customHeight="1">
      <c r="B9" s="59" t="s">
        <v>57</v>
      </c>
    </row>
    <row r="10" ht="19.5" customHeight="1">
      <c r="B10" s="59" t="s">
        <v>58</v>
      </c>
    </row>
    <row r="11" ht="6.75" customHeight="1">
      <c r="B11" s="59"/>
    </row>
    <row r="12" ht="19.5" customHeight="1">
      <c r="A12" s="58" t="s">
        <v>59</v>
      </c>
    </row>
    <row r="13" spans="2:7" s="59" customFormat="1" ht="19.5" customHeight="1">
      <c r="B13" s="149" t="s">
        <v>152</v>
      </c>
      <c r="C13" s="149"/>
      <c r="D13" s="149"/>
      <c r="E13" s="149"/>
      <c r="F13" s="149"/>
      <c r="G13" s="149"/>
    </row>
    <row r="14" s="59" customFormat="1" ht="19.5" customHeight="1">
      <c r="B14" s="59" t="s">
        <v>70</v>
      </c>
    </row>
    <row r="15" s="59" customFormat="1" ht="19.5" customHeight="1">
      <c r="B15" s="59" t="s">
        <v>153</v>
      </c>
    </row>
    <row r="16" s="59" customFormat="1" ht="19.5" customHeight="1">
      <c r="B16" s="59" t="s">
        <v>71</v>
      </c>
    </row>
    <row r="17" s="59" customFormat="1" ht="6.75" customHeight="1"/>
    <row r="18" ht="19.5" customHeight="1">
      <c r="A18" s="58" t="s">
        <v>60</v>
      </c>
    </row>
    <row r="19" ht="19.5" customHeight="1">
      <c r="B19" s="59" t="s">
        <v>61</v>
      </c>
    </row>
    <row r="20" spans="2:7" ht="16.5">
      <c r="B20" s="59"/>
      <c r="G20" s="60" t="s">
        <v>62</v>
      </c>
    </row>
    <row r="21" spans="2:8" ht="21" customHeight="1">
      <c r="B21" s="143" t="s">
        <v>52</v>
      </c>
      <c r="C21" s="145" t="s">
        <v>72</v>
      </c>
      <c r="D21" s="146"/>
      <c r="E21" s="147"/>
      <c r="F21" s="143" t="s">
        <v>73</v>
      </c>
      <c r="G21" s="148" t="s">
        <v>63</v>
      </c>
      <c r="H21" s="61"/>
    </row>
    <row r="22" spans="2:8" ht="21" customHeight="1">
      <c r="B22" s="144"/>
      <c r="C22" s="16" t="s">
        <v>64</v>
      </c>
      <c r="D22" s="16" t="s">
        <v>65</v>
      </c>
      <c r="E22" s="16" t="s">
        <v>66</v>
      </c>
      <c r="F22" s="144"/>
      <c r="G22" s="144"/>
      <c r="H22" s="61"/>
    </row>
    <row r="23" spans="2:8" ht="21" customHeight="1">
      <c r="B23" s="62">
        <v>649965</v>
      </c>
      <c r="C23" s="62">
        <v>60305</v>
      </c>
      <c r="D23" s="62">
        <v>0</v>
      </c>
      <c r="E23" s="17">
        <f>C23-D23</f>
        <v>60305</v>
      </c>
      <c r="F23" s="62">
        <f>B23+E23</f>
        <v>710270</v>
      </c>
      <c r="G23" s="16"/>
      <c r="H23" s="61"/>
    </row>
    <row r="24" ht="19.5" customHeight="1">
      <c r="B24" s="59" t="s">
        <v>67</v>
      </c>
    </row>
    <row r="25" ht="19.5" customHeight="1">
      <c r="B25" s="59" t="s">
        <v>68</v>
      </c>
    </row>
    <row r="26" ht="19.5" customHeight="1">
      <c r="B26" s="59" t="s">
        <v>69</v>
      </c>
    </row>
    <row r="27" ht="15" customHeight="1"/>
  </sheetData>
  <sheetProtection/>
  <mergeCells count="7">
    <mergeCell ref="A2:G2"/>
    <mergeCell ref="A4:C4"/>
    <mergeCell ref="B21:B22"/>
    <mergeCell ref="C21:E21"/>
    <mergeCell ref="F21:F22"/>
    <mergeCell ref="G21:G22"/>
    <mergeCell ref="B13:G13"/>
  </mergeCells>
  <printOptions/>
  <pageMargins left="0.984251968503937" right="0.984251968503937" top="0.7874015748031497" bottom="0.7874015748031497" header="0.5118110236220472" footer="0.5118110236220472"/>
  <pageSetup firstPageNumber="11" useFirstPageNumber="1" fitToHeight="0" horizontalDpi="300" verticalDpi="300" orientation="landscape" paperSize="9" r:id="rId1"/>
  <headerFooter differentOddEven="1" alignWithMargins="0">
    <evenHeader>&amp;C- &amp;P -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C11" sqref="C11"/>
    </sheetView>
  </sheetViews>
  <sheetFormatPr defaultColWidth="8.88671875" defaultRowHeight="13.5"/>
  <cols>
    <col min="1" max="1" width="17.4453125" style="14" customWidth="1"/>
    <col min="2" max="3" width="14.77734375" style="14" customWidth="1"/>
    <col min="4" max="4" width="13.3359375" style="14" customWidth="1"/>
    <col min="5" max="5" width="18.77734375" style="14" customWidth="1"/>
    <col min="6" max="7" width="14.77734375" style="14" customWidth="1"/>
    <col min="8" max="8" width="13.3359375" style="14" customWidth="1"/>
    <col min="9" max="16384" width="8.88671875" style="14" customWidth="1"/>
  </cols>
  <sheetData>
    <row r="1" spans="1:4" ht="16.5" customHeight="1">
      <c r="A1" s="142" t="s">
        <v>20</v>
      </c>
      <c r="B1" s="142"/>
      <c r="C1" s="142"/>
      <c r="D1" s="142"/>
    </row>
    <row r="2" spans="1:4" ht="14.25" customHeight="1">
      <c r="A2" s="18"/>
      <c r="B2" s="18"/>
      <c r="C2" s="18"/>
      <c r="D2" s="18"/>
    </row>
    <row r="3" spans="1:4" ht="19.5" customHeight="1">
      <c r="A3" s="19" t="s">
        <v>14</v>
      </c>
      <c r="B3" s="18"/>
      <c r="C3" s="18"/>
      <c r="D3" s="18"/>
    </row>
    <row r="4" ht="15" customHeight="1" thickBot="1">
      <c r="H4" s="43" t="s">
        <v>23</v>
      </c>
    </row>
    <row r="5" spans="1:8" s="20" customFormat="1" ht="36" customHeight="1">
      <c r="A5" s="150" t="s">
        <v>85</v>
      </c>
      <c r="B5" s="151"/>
      <c r="C5" s="151"/>
      <c r="D5" s="151"/>
      <c r="E5" s="151" t="s">
        <v>86</v>
      </c>
      <c r="F5" s="151"/>
      <c r="G5" s="151"/>
      <c r="H5" s="152"/>
    </row>
    <row r="6" spans="1:8" s="20" customFormat="1" ht="46.5" customHeight="1" thickBot="1">
      <c r="A6" s="49" t="s">
        <v>21</v>
      </c>
      <c r="B6" s="50" t="s">
        <v>49</v>
      </c>
      <c r="C6" s="50" t="s">
        <v>50</v>
      </c>
      <c r="D6" s="50" t="s">
        <v>46</v>
      </c>
      <c r="E6" s="51" t="s">
        <v>21</v>
      </c>
      <c r="F6" s="50" t="s">
        <v>51</v>
      </c>
      <c r="G6" s="50" t="s">
        <v>87</v>
      </c>
      <c r="H6" s="52" t="s">
        <v>46</v>
      </c>
    </row>
    <row r="7" spans="1:8" s="21" customFormat="1" ht="33" customHeight="1" thickTop="1">
      <c r="A7" s="48" t="s">
        <v>22</v>
      </c>
      <c r="B7" s="126">
        <f>SUM(B8:B16)</f>
        <v>652492</v>
      </c>
      <c r="C7" s="126">
        <f>SUM(C8:C16)</f>
        <v>710270</v>
      </c>
      <c r="D7" s="127">
        <f>C7-B7</f>
        <v>57778</v>
      </c>
      <c r="E7" s="66" t="s">
        <v>22</v>
      </c>
      <c r="F7" s="126">
        <f>SUM(F8:F16)</f>
        <v>652492</v>
      </c>
      <c r="G7" s="126">
        <f>SUM(G8:G16)</f>
        <v>710270</v>
      </c>
      <c r="H7" s="128">
        <f>G7-F7</f>
        <v>57778</v>
      </c>
    </row>
    <row r="8" spans="1:8" s="15" customFormat="1" ht="33" customHeight="1">
      <c r="A8" s="46" t="s">
        <v>29</v>
      </c>
      <c r="B8" s="67">
        <v>0</v>
      </c>
      <c r="C8" s="67">
        <v>0</v>
      </c>
      <c r="D8" s="68">
        <f aca="true" t="shared" si="0" ref="D8:D16">C8-B8</f>
        <v>0</v>
      </c>
      <c r="E8" s="45" t="s">
        <v>31</v>
      </c>
      <c r="F8" s="69">
        <v>0</v>
      </c>
      <c r="G8" s="42">
        <v>0</v>
      </c>
      <c r="H8" s="70">
        <f aca="true" t="shared" si="1" ref="H8:H16">G8-F8</f>
        <v>0</v>
      </c>
    </row>
    <row r="9" spans="1:8" s="15" customFormat="1" ht="33" customHeight="1">
      <c r="A9" s="46" t="s">
        <v>30</v>
      </c>
      <c r="B9" s="67">
        <v>0</v>
      </c>
      <c r="C9" s="67">
        <v>0</v>
      </c>
      <c r="D9" s="68">
        <f t="shared" si="0"/>
        <v>0</v>
      </c>
      <c r="E9" s="45" t="s">
        <v>32</v>
      </c>
      <c r="F9" s="42">
        <v>140000</v>
      </c>
      <c r="G9" s="42">
        <v>0</v>
      </c>
      <c r="H9" s="70">
        <f t="shared" si="1"/>
        <v>-140000</v>
      </c>
    </row>
    <row r="10" spans="1:8" s="15" customFormat="1" ht="33" customHeight="1">
      <c r="A10" s="46" t="s">
        <v>34</v>
      </c>
      <c r="B10" s="67">
        <v>0</v>
      </c>
      <c r="C10" s="67">
        <v>0</v>
      </c>
      <c r="D10" s="68">
        <f t="shared" si="0"/>
        <v>0</v>
      </c>
      <c r="E10" s="45" t="s">
        <v>38</v>
      </c>
      <c r="F10" s="42">
        <v>0</v>
      </c>
      <c r="G10" s="42">
        <v>0</v>
      </c>
      <c r="H10" s="70">
        <f t="shared" si="1"/>
        <v>0</v>
      </c>
    </row>
    <row r="11" spans="1:8" s="15" customFormat="1" ht="33" customHeight="1">
      <c r="A11" s="55" t="s">
        <v>35</v>
      </c>
      <c r="B11" s="67">
        <v>7000</v>
      </c>
      <c r="C11" s="67">
        <v>8800</v>
      </c>
      <c r="D11" s="68">
        <f t="shared" si="0"/>
        <v>1800</v>
      </c>
      <c r="E11" s="45" t="s">
        <v>44</v>
      </c>
      <c r="F11" s="42">
        <v>0</v>
      </c>
      <c r="G11" s="42">
        <v>0</v>
      </c>
      <c r="H11" s="70">
        <f t="shared" si="1"/>
        <v>0</v>
      </c>
    </row>
    <row r="12" spans="1:8" s="15" customFormat="1" ht="33" customHeight="1">
      <c r="A12" s="46" t="s">
        <v>36</v>
      </c>
      <c r="B12" s="67">
        <v>0</v>
      </c>
      <c r="C12" s="67">
        <v>0</v>
      </c>
      <c r="D12" s="68">
        <f t="shared" si="0"/>
        <v>0</v>
      </c>
      <c r="E12" s="45" t="s">
        <v>40</v>
      </c>
      <c r="F12" s="69">
        <v>0</v>
      </c>
      <c r="G12" s="69">
        <v>0</v>
      </c>
      <c r="H12" s="70">
        <f t="shared" si="1"/>
        <v>0</v>
      </c>
    </row>
    <row r="13" spans="1:8" s="15" customFormat="1" ht="33" customHeight="1">
      <c r="A13" s="46" t="s">
        <v>37</v>
      </c>
      <c r="B13" s="67">
        <v>614444</v>
      </c>
      <c r="C13" s="67">
        <v>649965</v>
      </c>
      <c r="D13" s="68">
        <f t="shared" si="0"/>
        <v>35521</v>
      </c>
      <c r="E13" s="45" t="s">
        <v>41</v>
      </c>
      <c r="F13" s="69">
        <v>512492</v>
      </c>
      <c r="G13" s="69">
        <v>710270</v>
      </c>
      <c r="H13" s="70">
        <f t="shared" si="1"/>
        <v>197778</v>
      </c>
    </row>
    <row r="14" spans="1:8" s="15" customFormat="1" ht="33" customHeight="1">
      <c r="A14" s="46" t="s">
        <v>42</v>
      </c>
      <c r="B14" s="67">
        <v>0</v>
      </c>
      <c r="C14" s="67">
        <v>0</v>
      </c>
      <c r="D14" s="68">
        <f t="shared" si="0"/>
        <v>0</v>
      </c>
      <c r="E14" s="45" t="s">
        <v>39</v>
      </c>
      <c r="F14" s="69">
        <v>0</v>
      </c>
      <c r="G14" s="69">
        <v>0</v>
      </c>
      <c r="H14" s="70">
        <f t="shared" si="1"/>
        <v>0</v>
      </c>
    </row>
    <row r="15" spans="1:8" s="15" customFormat="1" ht="33" customHeight="1">
      <c r="A15" s="46" t="s">
        <v>43</v>
      </c>
      <c r="B15" s="67">
        <v>16292</v>
      </c>
      <c r="C15" s="67">
        <v>19505</v>
      </c>
      <c r="D15" s="68">
        <f t="shared" si="0"/>
        <v>3213</v>
      </c>
      <c r="E15" s="45" t="s">
        <v>33</v>
      </c>
      <c r="F15" s="69">
        <v>0</v>
      </c>
      <c r="G15" s="69">
        <v>0</v>
      </c>
      <c r="H15" s="70">
        <f t="shared" si="1"/>
        <v>0</v>
      </c>
    </row>
    <row r="16" spans="1:8" ht="33" customHeight="1" thickBot="1">
      <c r="A16" s="63" t="s">
        <v>154</v>
      </c>
      <c r="B16" s="71">
        <v>14756</v>
      </c>
      <c r="C16" s="71">
        <v>32000</v>
      </c>
      <c r="D16" s="72">
        <f t="shared" si="0"/>
        <v>17244</v>
      </c>
      <c r="E16" s="47" t="s">
        <v>45</v>
      </c>
      <c r="F16" s="71">
        <v>0</v>
      </c>
      <c r="G16" s="71">
        <v>0</v>
      </c>
      <c r="H16" s="73">
        <f t="shared" si="1"/>
        <v>0</v>
      </c>
    </row>
  </sheetData>
  <sheetProtection/>
  <mergeCells count="3">
    <mergeCell ref="A1:D1"/>
    <mergeCell ref="A5:D5"/>
    <mergeCell ref="E5:H5"/>
  </mergeCells>
  <printOptions/>
  <pageMargins left="0.3937007874015748" right="0.3937007874015748" top="0.7874015748031497" bottom="0.7874015748031497" header="0.5118110236220472" footer="0.5118110236220472"/>
  <pageSetup firstPageNumber="13" useFirstPageNumber="1"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C1" sqref="C1"/>
    </sheetView>
  </sheetViews>
  <sheetFormatPr defaultColWidth="8.88671875" defaultRowHeight="13.5"/>
  <cols>
    <col min="1" max="3" width="3.77734375" style="22" customWidth="1"/>
    <col min="4" max="4" width="17.77734375" style="22" customWidth="1"/>
    <col min="5" max="7" width="13.77734375" style="22" customWidth="1"/>
    <col min="8" max="8" width="50.77734375" style="22" customWidth="1"/>
    <col min="9" max="16384" width="8.88671875" style="22" customWidth="1"/>
  </cols>
  <sheetData>
    <row r="1" spans="1:5" s="24" customFormat="1" ht="30" customHeight="1">
      <c r="A1" s="23"/>
      <c r="B1" s="23" t="s">
        <v>19</v>
      </c>
      <c r="C1" s="23"/>
      <c r="D1" s="23"/>
      <c r="E1" s="23"/>
    </row>
    <row r="2" spans="1:8" ht="15.75" customHeight="1" thickBot="1">
      <c r="A2" s="74"/>
      <c r="B2" s="74"/>
      <c r="C2" s="74"/>
      <c r="D2" s="75"/>
      <c r="E2" s="75"/>
      <c r="H2" s="76" t="s">
        <v>23</v>
      </c>
    </row>
    <row r="3" spans="1:8" s="25" customFormat="1" ht="28.5" customHeight="1">
      <c r="A3" s="157" t="s">
        <v>24</v>
      </c>
      <c r="B3" s="158"/>
      <c r="C3" s="158"/>
      <c r="D3" s="158"/>
      <c r="E3" s="169" t="s">
        <v>88</v>
      </c>
      <c r="F3" s="162" t="s">
        <v>89</v>
      </c>
      <c r="G3" s="164" t="s">
        <v>90</v>
      </c>
      <c r="H3" s="166" t="s">
        <v>25</v>
      </c>
    </row>
    <row r="4" spans="1:8" s="25" customFormat="1" ht="28.5" customHeight="1">
      <c r="A4" s="77" t="s">
        <v>15</v>
      </c>
      <c r="B4" s="78" t="s">
        <v>16</v>
      </c>
      <c r="C4" s="78" t="s">
        <v>17</v>
      </c>
      <c r="D4" s="79" t="s">
        <v>18</v>
      </c>
      <c r="E4" s="170"/>
      <c r="F4" s="163"/>
      <c r="G4" s="165"/>
      <c r="H4" s="167"/>
    </row>
    <row r="5" spans="1:8" s="26" customFormat="1" ht="30" customHeight="1">
      <c r="A5" s="168" t="s">
        <v>74</v>
      </c>
      <c r="B5" s="159"/>
      <c r="C5" s="159"/>
      <c r="D5" s="159"/>
      <c r="E5" s="80">
        <f>SUM(E6)</f>
        <v>38048</v>
      </c>
      <c r="F5" s="80">
        <f>SUM(F6)</f>
        <v>60305</v>
      </c>
      <c r="G5" s="81">
        <f>F5-E5</f>
        <v>22257</v>
      </c>
      <c r="H5" s="82"/>
    </row>
    <row r="6" spans="1:8" s="26" customFormat="1" ht="30" customHeight="1">
      <c r="A6" s="83"/>
      <c r="B6" s="155" t="s">
        <v>75</v>
      </c>
      <c r="C6" s="159"/>
      <c r="D6" s="159"/>
      <c r="E6" s="80">
        <f>E7+E9</f>
        <v>38048</v>
      </c>
      <c r="F6" s="80">
        <f>F7+F9</f>
        <v>60305</v>
      </c>
      <c r="G6" s="81">
        <f aca="true" t="shared" si="0" ref="G6:G16">F6-E6</f>
        <v>22257</v>
      </c>
      <c r="H6" s="82"/>
    </row>
    <row r="7" spans="1:8" s="26" customFormat="1" ht="30" customHeight="1">
      <c r="A7" s="84"/>
      <c r="B7" s="85"/>
      <c r="C7" s="155" t="s">
        <v>76</v>
      </c>
      <c r="D7" s="156"/>
      <c r="E7" s="80">
        <f>E8</f>
        <v>14756</v>
      </c>
      <c r="F7" s="80">
        <f>F8</f>
        <v>32000</v>
      </c>
      <c r="G7" s="81">
        <f t="shared" si="0"/>
        <v>17244</v>
      </c>
      <c r="H7" s="82"/>
    </row>
    <row r="8" spans="1:8" s="26" customFormat="1" ht="30.75" customHeight="1">
      <c r="A8" s="84"/>
      <c r="B8" s="86"/>
      <c r="C8" s="87"/>
      <c r="D8" s="88" t="s">
        <v>77</v>
      </c>
      <c r="E8" s="80">
        <v>14756</v>
      </c>
      <c r="F8" s="80">
        <v>32000</v>
      </c>
      <c r="G8" s="81">
        <f t="shared" si="0"/>
        <v>17244</v>
      </c>
      <c r="H8" s="82" t="s">
        <v>91</v>
      </c>
    </row>
    <row r="9" spans="1:8" s="26" customFormat="1" ht="30" customHeight="1">
      <c r="A9" s="84"/>
      <c r="B9" s="85"/>
      <c r="C9" s="155" t="s">
        <v>78</v>
      </c>
      <c r="D9" s="156"/>
      <c r="E9" s="80">
        <f>E10+E11</f>
        <v>23292</v>
      </c>
      <c r="F9" s="80">
        <f>F10+F11</f>
        <v>28305</v>
      </c>
      <c r="G9" s="81">
        <f>F9-E9</f>
        <v>5013</v>
      </c>
      <c r="H9" s="82"/>
    </row>
    <row r="10" spans="1:8" s="26" customFormat="1" ht="30.75" customHeight="1">
      <c r="A10" s="84"/>
      <c r="B10" s="86"/>
      <c r="C10" s="87"/>
      <c r="D10" s="88" t="s">
        <v>79</v>
      </c>
      <c r="E10" s="80">
        <v>16292</v>
      </c>
      <c r="F10" s="80">
        <v>19505</v>
      </c>
      <c r="G10" s="81">
        <f>F10-E10</f>
        <v>3213</v>
      </c>
      <c r="H10" s="82" t="s">
        <v>92</v>
      </c>
    </row>
    <row r="11" spans="1:8" s="26" customFormat="1" ht="42.75">
      <c r="A11" s="84"/>
      <c r="B11" s="86"/>
      <c r="C11" s="87"/>
      <c r="D11" s="88" t="s">
        <v>149</v>
      </c>
      <c r="E11" s="80">
        <v>7000</v>
      </c>
      <c r="F11" s="80">
        <v>8800</v>
      </c>
      <c r="G11" s="81">
        <f>F11-E11</f>
        <v>1800</v>
      </c>
      <c r="H11" s="82" t="s">
        <v>93</v>
      </c>
    </row>
    <row r="12" spans="1:8" s="26" customFormat="1" ht="30" customHeight="1">
      <c r="A12" s="160" t="s">
        <v>80</v>
      </c>
      <c r="B12" s="161"/>
      <c r="C12" s="161"/>
      <c r="D12" s="161"/>
      <c r="E12" s="91">
        <f aca="true" t="shared" si="1" ref="E12:F14">E13</f>
        <v>614444</v>
      </c>
      <c r="F12" s="91">
        <f t="shared" si="1"/>
        <v>649965</v>
      </c>
      <c r="G12" s="81">
        <f t="shared" si="0"/>
        <v>35521</v>
      </c>
      <c r="H12" s="92"/>
    </row>
    <row r="13" spans="1:8" s="26" customFormat="1" ht="30" customHeight="1">
      <c r="A13" s="83"/>
      <c r="B13" s="155" t="s">
        <v>26</v>
      </c>
      <c r="C13" s="159"/>
      <c r="D13" s="159"/>
      <c r="E13" s="80">
        <f t="shared" si="1"/>
        <v>614444</v>
      </c>
      <c r="F13" s="80">
        <f t="shared" si="1"/>
        <v>649965</v>
      </c>
      <c r="G13" s="81">
        <f t="shared" si="0"/>
        <v>35521</v>
      </c>
      <c r="H13" s="82"/>
    </row>
    <row r="14" spans="1:8" s="26" customFormat="1" ht="30" customHeight="1">
      <c r="A14" s="84"/>
      <c r="B14" s="89"/>
      <c r="C14" s="155" t="s">
        <v>27</v>
      </c>
      <c r="D14" s="156"/>
      <c r="E14" s="80">
        <f t="shared" si="1"/>
        <v>614444</v>
      </c>
      <c r="F14" s="80">
        <f t="shared" si="1"/>
        <v>649965</v>
      </c>
      <c r="G14" s="81">
        <f t="shared" si="0"/>
        <v>35521</v>
      </c>
      <c r="H14" s="82"/>
    </row>
    <row r="15" spans="1:8" s="26" customFormat="1" ht="30.75" customHeight="1" thickBot="1">
      <c r="A15" s="84"/>
      <c r="B15" s="85"/>
      <c r="C15" s="89"/>
      <c r="D15" s="90" t="s">
        <v>28</v>
      </c>
      <c r="E15" s="91">
        <v>614444</v>
      </c>
      <c r="F15" s="91">
        <v>649965</v>
      </c>
      <c r="G15" s="81">
        <f t="shared" si="0"/>
        <v>35521</v>
      </c>
      <c r="H15" s="92" t="s">
        <v>94</v>
      </c>
    </row>
    <row r="16" spans="1:8" s="26" customFormat="1" ht="30" customHeight="1" thickBot="1" thickTop="1">
      <c r="A16" s="153" t="s">
        <v>47</v>
      </c>
      <c r="B16" s="154"/>
      <c r="C16" s="154"/>
      <c r="D16" s="154"/>
      <c r="E16" s="129">
        <f>SUM(E5,E12)</f>
        <v>652492</v>
      </c>
      <c r="F16" s="129">
        <f>SUM(F5,F12)</f>
        <v>710270</v>
      </c>
      <c r="G16" s="130">
        <f t="shared" si="0"/>
        <v>57778</v>
      </c>
      <c r="H16" s="131"/>
    </row>
    <row r="17" ht="19.5" customHeight="1"/>
    <row r="18" ht="16.5">
      <c r="H18" s="93"/>
    </row>
  </sheetData>
  <sheetProtection/>
  <mergeCells count="13">
    <mergeCell ref="F3:F4"/>
    <mergeCell ref="G3:G4"/>
    <mergeCell ref="H3:H4"/>
    <mergeCell ref="A5:D5"/>
    <mergeCell ref="B13:D13"/>
    <mergeCell ref="C14:D14"/>
    <mergeCell ref="E3:E4"/>
    <mergeCell ref="A16:D16"/>
    <mergeCell ref="C9:D9"/>
    <mergeCell ref="A3:D3"/>
    <mergeCell ref="B6:D6"/>
    <mergeCell ref="C7:D7"/>
    <mergeCell ref="A12:D12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view="pageBreakPreview" zoomScaleNormal="75" zoomScaleSheetLayoutView="100" zoomScalePageLayoutView="0" workbookViewId="0" topLeftCell="A1">
      <selection activeCell="A1" sqref="A1:D1"/>
    </sheetView>
  </sheetViews>
  <sheetFormatPr defaultColWidth="8.88671875" defaultRowHeight="13.5"/>
  <cols>
    <col min="1" max="2" width="3.77734375" style="32" customWidth="1"/>
    <col min="3" max="4" width="4.3359375" style="32" customWidth="1"/>
    <col min="5" max="5" width="3.77734375" style="32" customWidth="1"/>
    <col min="6" max="7" width="2.77734375" style="32" customWidth="1"/>
    <col min="8" max="8" width="5.77734375" style="32" customWidth="1"/>
    <col min="9" max="9" width="47.77734375" style="32" customWidth="1"/>
    <col min="10" max="12" width="13.77734375" style="32" customWidth="1"/>
    <col min="13" max="19" width="3.77734375" style="32" customWidth="1"/>
    <col min="20" max="16384" width="8.88671875" style="32" customWidth="1"/>
  </cols>
  <sheetData>
    <row r="1" spans="1:9" ht="28.5" customHeight="1">
      <c r="A1" s="183" t="s">
        <v>95</v>
      </c>
      <c r="B1" s="183"/>
      <c r="C1" s="183"/>
      <c r="D1" s="183"/>
      <c r="E1" s="94"/>
      <c r="F1" s="94"/>
      <c r="G1" s="94"/>
      <c r="H1" s="15"/>
      <c r="I1" s="15"/>
    </row>
    <row r="2" spans="1:12" ht="15" thickBot="1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34.5" customHeight="1" thickBot="1">
      <c r="A3" s="95" t="s">
        <v>96</v>
      </c>
      <c r="B3" s="96" t="s">
        <v>97</v>
      </c>
      <c r="C3" s="96" t="s">
        <v>98</v>
      </c>
      <c r="D3" s="96" t="s">
        <v>99</v>
      </c>
      <c r="E3" s="97" t="s">
        <v>100</v>
      </c>
      <c r="F3" s="185" t="s">
        <v>101</v>
      </c>
      <c r="G3" s="186"/>
      <c r="H3" s="187"/>
      <c r="I3" s="98" t="s">
        <v>102</v>
      </c>
      <c r="J3" s="99" t="s">
        <v>103</v>
      </c>
      <c r="K3" s="99" t="s">
        <v>104</v>
      </c>
      <c r="L3" s="100" t="s">
        <v>105</v>
      </c>
    </row>
    <row r="4" spans="1:12" ht="27.75" customHeight="1">
      <c r="A4" s="188" t="s">
        <v>83</v>
      </c>
      <c r="B4" s="189"/>
      <c r="C4" s="189"/>
      <c r="D4" s="189"/>
      <c r="E4" s="189"/>
      <c r="F4" s="189"/>
      <c r="G4" s="189"/>
      <c r="H4" s="189"/>
      <c r="I4" s="189"/>
      <c r="J4" s="101">
        <f>J5</f>
        <v>652492</v>
      </c>
      <c r="K4" s="101">
        <f>K5</f>
        <v>710270</v>
      </c>
      <c r="L4" s="102">
        <f aca="true" t="shared" si="0" ref="L4:L10">K4-J4</f>
        <v>57778</v>
      </c>
    </row>
    <row r="5" spans="1:12" ht="27.75" customHeight="1">
      <c r="A5" s="33"/>
      <c r="B5" s="171" t="s">
        <v>111</v>
      </c>
      <c r="C5" s="172"/>
      <c r="D5" s="172"/>
      <c r="E5" s="172"/>
      <c r="F5" s="172"/>
      <c r="G5" s="172"/>
      <c r="H5" s="172"/>
      <c r="I5" s="172"/>
      <c r="J5" s="65">
        <f>J6+J12</f>
        <v>652492</v>
      </c>
      <c r="K5" s="65">
        <f>K6+K12</f>
        <v>710270</v>
      </c>
      <c r="L5" s="44">
        <f t="shared" si="0"/>
        <v>57778</v>
      </c>
    </row>
    <row r="6" spans="1:12" ht="27.75" customHeight="1" hidden="1">
      <c r="A6" s="34"/>
      <c r="B6" s="35"/>
      <c r="C6" s="171" t="s">
        <v>113</v>
      </c>
      <c r="D6" s="172"/>
      <c r="E6" s="172"/>
      <c r="F6" s="172"/>
      <c r="G6" s="172"/>
      <c r="H6" s="172"/>
      <c r="I6" s="172"/>
      <c r="J6" s="65">
        <f>J7</f>
        <v>140000</v>
      </c>
      <c r="K6" s="65">
        <f>K7</f>
        <v>0</v>
      </c>
      <c r="L6" s="44">
        <f t="shared" si="0"/>
        <v>-140000</v>
      </c>
    </row>
    <row r="7" spans="1:12" ht="27.75" customHeight="1" hidden="1">
      <c r="A7" s="34"/>
      <c r="B7" s="36"/>
      <c r="C7" s="35"/>
      <c r="D7" s="171" t="s">
        <v>81</v>
      </c>
      <c r="E7" s="172"/>
      <c r="F7" s="172"/>
      <c r="G7" s="172"/>
      <c r="H7" s="172"/>
      <c r="I7" s="172"/>
      <c r="J7" s="65">
        <f>J8</f>
        <v>140000</v>
      </c>
      <c r="K7" s="65">
        <f>K8</f>
        <v>0</v>
      </c>
      <c r="L7" s="44">
        <f t="shared" si="0"/>
        <v>-140000</v>
      </c>
    </row>
    <row r="8" spans="1:12" ht="27.75" customHeight="1" hidden="1">
      <c r="A8" s="34"/>
      <c r="B8" s="36"/>
      <c r="C8" s="36"/>
      <c r="D8" s="35"/>
      <c r="E8" s="171" t="s">
        <v>81</v>
      </c>
      <c r="F8" s="172"/>
      <c r="G8" s="172"/>
      <c r="H8" s="172"/>
      <c r="I8" s="172"/>
      <c r="J8" s="65">
        <f aca="true" t="shared" si="1" ref="J8:K10">J9</f>
        <v>140000</v>
      </c>
      <c r="K8" s="65">
        <f t="shared" si="1"/>
        <v>0</v>
      </c>
      <c r="L8" s="44">
        <f t="shared" si="0"/>
        <v>-140000</v>
      </c>
    </row>
    <row r="9" spans="1:12" ht="27.75" customHeight="1" hidden="1">
      <c r="A9" s="34"/>
      <c r="B9" s="36"/>
      <c r="C9" s="36"/>
      <c r="D9" s="36"/>
      <c r="E9" s="37"/>
      <c r="F9" s="171" t="s">
        <v>82</v>
      </c>
      <c r="G9" s="172"/>
      <c r="H9" s="172"/>
      <c r="I9" s="172"/>
      <c r="J9" s="65">
        <f t="shared" si="1"/>
        <v>140000</v>
      </c>
      <c r="K9" s="65">
        <f t="shared" si="1"/>
        <v>0</v>
      </c>
      <c r="L9" s="44">
        <f t="shared" si="0"/>
        <v>-140000</v>
      </c>
    </row>
    <row r="10" spans="1:12" ht="27.75" customHeight="1" hidden="1">
      <c r="A10" s="34"/>
      <c r="B10" s="36"/>
      <c r="C10" s="36"/>
      <c r="D10" s="36"/>
      <c r="E10" s="38"/>
      <c r="F10" s="174" t="s">
        <v>114</v>
      </c>
      <c r="G10" s="175"/>
      <c r="H10" s="175"/>
      <c r="I10" s="175"/>
      <c r="J10" s="103">
        <f t="shared" si="1"/>
        <v>140000</v>
      </c>
      <c r="K10" s="103">
        <f t="shared" si="1"/>
        <v>0</v>
      </c>
      <c r="L10" s="104">
        <f t="shared" si="0"/>
        <v>-140000</v>
      </c>
    </row>
    <row r="11" spans="1:12" ht="27.75" customHeight="1" hidden="1">
      <c r="A11" s="34"/>
      <c r="B11" s="36"/>
      <c r="C11" s="39"/>
      <c r="D11" s="36"/>
      <c r="E11" s="40"/>
      <c r="F11" s="105"/>
      <c r="G11" s="182" t="s">
        <v>115</v>
      </c>
      <c r="H11" s="182"/>
      <c r="I11" s="182"/>
      <c r="J11" s="106">
        <v>140000</v>
      </c>
      <c r="K11" s="106">
        <v>0</v>
      </c>
      <c r="L11" s="53"/>
    </row>
    <row r="12" spans="1:12" ht="27.75" customHeight="1">
      <c r="A12" s="34"/>
      <c r="B12" s="36"/>
      <c r="C12" s="171" t="s">
        <v>84</v>
      </c>
      <c r="D12" s="172"/>
      <c r="E12" s="172"/>
      <c r="F12" s="172"/>
      <c r="G12" s="172"/>
      <c r="H12" s="172"/>
      <c r="I12" s="173"/>
      <c r="J12" s="106">
        <f aca="true" t="shared" si="2" ref="J12:K15">J13</f>
        <v>512492</v>
      </c>
      <c r="K12" s="106">
        <f t="shared" si="2"/>
        <v>710270</v>
      </c>
      <c r="L12" s="53">
        <f aca="true" t="shared" si="3" ref="L12:L18">K12-J12</f>
        <v>197778</v>
      </c>
    </row>
    <row r="13" spans="1:12" ht="27.75" customHeight="1">
      <c r="A13" s="34"/>
      <c r="B13" s="36"/>
      <c r="C13" s="35"/>
      <c r="D13" s="171" t="s">
        <v>106</v>
      </c>
      <c r="E13" s="172"/>
      <c r="F13" s="172"/>
      <c r="G13" s="172"/>
      <c r="H13" s="172"/>
      <c r="I13" s="173"/>
      <c r="J13" s="65">
        <f t="shared" si="2"/>
        <v>512492</v>
      </c>
      <c r="K13" s="65">
        <f t="shared" si="2"/>
        <v>710270</v>
      </c>
      <c r="L13" s="44">
        <f t="shared" si="3"/>
        <v>197778</v>
      </c>
    </row>
    <row r="14" spans="1:12" ht="27.75" customHeight="1">
      <c r="A14" s="34"/>
      <c r="B14" s="36"/>
      <c r="C14" s="36"/>
      <c r="D14" s="35"/>
      <c r="E14" s="171" t="s">
        <v>107</v>
      </c>
      <c r="F14" s="172"/>
      <c r="G14" s="172"/>
      <c r="H14" s="172"/>
      <c r="I14" s="173"/>
      <c r="J14" s="65">
        <f t="shared" si="2"/>
        <v>512492</v>
      </c>
      <c r="K14" s="65">
        <f t="shared" si="2"/>
        <v>710270</v>
      </c>
      <c r="L14" s="44">
        <f t="shared" si="3"/>
        <v>197778</v>
      </c>
    </row>
    <row r="15" spans="1:12" ht="27.75" customHeight="1">
      <c r="A15" s="34"/>
      <c r="B15" s="36"/>
      <c r="C15" s="36"/>
      <c r="D15" s="36"/>
      <c r="E15" s="37"/>
      <c r="F15" s="171" t="s">
        <v>108</v>
      </c>
      <c r="G15" s="172"/>
      <c r="H15" s="172"/>
      <c r="I15" s="173"/>
      <c r="J15" s="65">
        <f t="shared" si="2"/>
        <v>512492</v>
      </c>
      <c r="K15" s="65">
        <f t="shared" si="2"/>
        <v>710270</v>
      </c>
      <c r="L15" s="44">
        <f t="shared" si="3"/>
        <v>197778</v>
      </c>
    </row>
    <row r="16" spans="1:12" ht="27.75" customHeight="1">
      <c r="A16" s="34"/>
      <c r="B16" s="36"/>
      <c r="C16" s="36"/>
      <c r="D16" s="36"/>
      <c r="E16" s="38"/>
      <c r="F16" s="174" t="s">
        <v>109</v>
      </c>
      <c r="G16" s="175"/>
      <c r="H16" s="175"/>
      <c r="I16" s="176"/>
      <c r="J16" s="103">
        <f>J17</f>
        <v>512492</v>
      </c>
      <c r="K16" s="103">
        <f>K17</f>
        <v>710270</v>
      </c>
      <c r="L16" s="104">
        <f t="shared" si="3"/>
        <v>197778</v>
      </c>
    </row>
    <row r="17" spans="1:12" ht="27.75" customHeight="1" thickBot="1">
      <c r="A17" s="34"/>
      <c r="B17" s="36"/>
      <c r="C17" s="36"/>
      <c r="D17" s="36"/>
      <c r="E17" s="38"/>
      <c r="F17" s="107"/>
      <c r="G17" s="177" t="s">
        <v>112</v>
      </c>
      <c r="H17" s="177"/>
      <c r="I17" s="178"/>
      <c r="J17" s="108">
        <v>512492</v>
      </c>
      <c r="K17" s="108">
        <v>710270</v>
      </c>
      <c r="L17" s="109">
        <f t="shared" si="3"/>
        <v>197778</v>
      </c>
    </row>
    <row r="18" spans="1:12" ht="27.75" customHeight="1" thickBot="1" thickTop="1">
      <c r="A18" s="179" t="s">
        <v>110</v>
      </c>
      <c r="B18" s="180"/>
      <c r="C18" s="180"/>
      <c r="D18" s="180"/>
      <c r="E18" s="180"/>
      <c r="F18" s="180"/>
      <c r="G18" s="180"/>
      <c r="H18" s="180"/>
      <c r="I18" s="181"/>
      <c r="J18" s="110">
        <f>J4</f>
        <v>652492</v>
      </c>
      <c r="K18" s="110">
        <f>K4</f>
        <v>710270</v>
      </c>
      <c r="L18" s="111">
        <f t="shared" si="3"/>
        <v>57778</v>
      </c>
    </row>
    <row r="19" spans="1:12" ht="27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3"/>
      <c r="K19" s="113"/>
      <c r="L19" s="114"/>
    </row>
    <row r="20" spans="1:12" ht="27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3"/>
      <c r="K20" s="113"/>
      <c r="L20" s="114"/>
    </row>
    <row r="21" spans="1:12" ht="27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3"/>
      <c r="K21" s="113"/>
      <c r="L21" s="114"/>
    </row>
    <row r="22" spans="1:12" ht="27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3"/>
      <c r="K22" s="113"/>
      <c r="L22" s="114"/>
    </row>
    <row r="23" spans="1:12" ht="27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3"/>
      <c r="K23" s="113"/>
      <c r="L23" s="114"/>
    </row>
    <row r="24" spans="1:12" ht="27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3"/>
      <c r="K24" s="113"/>
      <c r="L24" s="114"/>
    </row>
    <row r="25" spans="1:12" ht="21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3"/>
      <c r="K25" s="113"/>
      <c r="L25" s="114"/>
    </row>
  </sheetData>
  <sheetProtection/>
  <mergeCells count="18">
    <mergeCell ref="A1:D1"/>
    <mergeCell ref="A2:L2"/>
    <mergeCell ref="F3:H3"/>
    <mergeCell ref="A4:I4"/>
    <mergeCell ref="B5:I5"/>
    <mergeCell ref="C6:I6"/>
    <mergeCell ref="D7:I7"/>
    <mergeCell ref="E8:I8"/>
    <mergeCell ref="F9:I9"/>
    <mergeCell ref="F10:I10"/>
    <mergeCell ref="G11:I11"/>
    <mergeCell ref="C12:I12"/>
    <mergeCell ref="D13:I13"/>
    <mergeCell ref="E14:I14"/>
    <mergeCell ref="F15:I15"/>
    <mergeCell ref="F16:I16"/>
    <mergeCell ref="G17:I17"/>
    <mergeCell ref="A18:I18"/>
  </mergeCells>
  <printOptions/>
  <pageMargins left="0.3937007874015748" right="0.3937007874015748" top="0.7874015748031497" bottom="0.7874015748031497" header="0.5118110236220472" footer="0.5118110236220472"/>
  <pageSetup firstPageNumber="15" useFirstPageNumber="1"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11" sqref="Q11"/>
    </sheetView>
  </sheetViews>
  <sheetFormatPr defaultColWidth="8.88671875" defaultRowHeight="13.5"/>
  <cols>
    <col min="1" max="4" width="8.3359375" style="14" customWidth="1"/>
    <col min="5" max="5" width="6.77734375" style="14" customWidth="1"/>
    <col min="6" max="12" width="8.3359375" style="14" customWidth="1"/>
    <col min="13" max="13" width="6.77734375" style="14" customWidth="1"/>
    <col min="14" max="15" width="8.3359375" style="14" customWidth="1"/>
    <col min="16" max="16384" width="8.88671875" style="14" customWidth="1"/>
  </cols>
  <sheetData>
    <row r="1" spans="1:8" ht="21.75">
      <c r="A1" s="142" t="s">
        <v>116</v>
      </c>
      <c r="B1" s="142"/>
      <c r="C1" s="142"/>
      <c r="D1" s="142"/>
      <c r="E1" s="142"/>
      <c r="F1" s="142"/>
      <c r="G1" s="142"/>
      <c r="H1" s="142"/>
    </row>
    <row r="2" ht="19.5" customHeight="1" thickBot="1">
      <c r="O2" s="60" t="s">
        <v>117</v>
      </c>
    </row>
    <row r="3" spans="1:15" ht="24.75" customHeight="1">
      <c r="A3" s="190" t="s">
        <v>118</v>
      </c>
      <c r="B3" s="164" t="s">
        <v>119</v>
      </c>
      <c r="C3" s="192"/>
      <c r="D3" s="192"/>
      <c r="E3" s="192"/>
      <c r="F3" s="192"/>
      <c r="G3" s="192"/>
      <c r="H3" s="192"/>
      <c r="I3" s="164" t="s">
        <v>120</v>
      </c>
      <c r="J3" s="164"/>
      <c r="K3" s="164"/>
      <c r="L3" s="164"/>
      <c r="M3" s="164"/>
      <c r="N3" s="164"/>
      <c r="O3" s="166" t="s">
        <v>121</v>
      </c>
    </row>
    <row r="4" spans="1:15" ht="49.5" customHeight="1" thickBot="1">
      <c r="A4" s="191"/>
      <c r="B4" s="54" t="s">
        <v>122</v>
      </c>
      <c r="C4" s="54" t="s">
        <v>123</v>
      </c>
      <c r="D4" s="54" t="s">
        <v>124</v>
      </c>
      <c r="E4" s="54" t="s">
        <v>125</v>
      </c>
      <c r="F4" s="54" t="s">
        <v>126</v>
      </c>
      <c r="G4" s="54" t="s">
        <v>127</v>
      </c>
      <c r="H4" s="54" t="s">
        <v>128</v>
      </c>
      <c r="I4" s="54" t="s">
        <v>129</v>
      </c>
      <c r="J4" s="54" t="s">
        <v>130</v>
      </c>
      <c r="K4" s="54" t="s">
        <v>131</v>
      </c>
      <c r="L4" s="115" t="s">
        <v>132</v>
      </c>
      <c r="M4" s="54" t="s">
        <v>133</v>
      </c>
      <c r="N4" s="54" t="s">
        <v>128</v>
      </c>
      <c r="O4" s="193"/>
    </row>
    <row r="5" spans="1:15" s="27" customFormat="1" ht="45" customHeight="1" thickTop="1">
      <c r="A5" s="116" t="s">
        <v>134</v>
      </c>
      <c r="B5" s="42">
        <f aca="true" t="shared" si="0" ref="B5:B11">SUM(C5:H5)</f>
        <v>252122</v>
      </c>
      <c r="C5" s="42">
        <v>0</v>
      </c>
      <c r="D5" s="42">
        <v>0</v>
      </c>
      <c r="E5" s="42">
        <v>0</v>
      </c>
      <c r="F5" s="42">
        <v>100</v>
      </c>
      <c r="G5" s="42">
        <v>1840</v>
      </c>
      <c r="H5" s="42">
        <v>250182</v>
      </c>
      <c r="I5" s="42">
        <f aca="true" t="shared" si="1" ref="I5:I11">SUM(J5:N5)</f>
        <v>40000</v>
      </c>
      <c r="J5" s="42">
        <v>0</v>
      </c>
      <c r="K5" s="42">
        <v>40000</v>
      </c>
      <c r="L5" s="42">
        <v>0</v>
      </c>
      <c r="M5" s="42">
        <v>0</v>
      </c>
      <c r="N5" s="42">
        <v>0</v>
      </c>
      <c r="O5" s="44">
        <f aca="true" t="shared" si="2" ref="O5:O11">B5-I5</f>
        <v>212122</v>
      </c>
    </row>
    <row r="6" spans="1:15" s="27" customFormat="1" ht="45" customHeight="1">
      <c r="A6" s="117">
        <v>2007</v>
      </c>
      <c r="B6" s="42">
        <f t="shared" si="0"/>
        <v>209139</v>
      </c>
      <c r="C6" s="42">
        <v>0</v>
      </c>
      <c r="D6" s="42">
        <v>0</v>
      </c>
      <c r="E6" s="42">
        <v>0</v>
      </c>
      <c r="F6" s="42">
        <v>1200</v>
      </c>
      <c r="G6" s="42">
        <v>7939</v>
      </c>
      <c r="H6" s="42">
        <v>200000</v>
      </c>
      <c r="I6" s="42">
        <f t="shared" si="1"/>
        <v>0</v>
      </c>
      <c r="J6" s="42">
        <v>0</v>
      </c>
      <c r="K6" s="42"/>
      <c r="L6" s="42">
        <v>0</v>
      </c>
      <c r="M6" s="42">
        <v>0</v>
      </c>
      <c r="N6" s="42">
        <v>0</v>
      </c>
      <c r="O6" s="44">
        <f t="shared" si="2"/>
        <v>209139</v>
      </c>
    </row>
    <row r="7" spans="1:15" s="27" customFormat="1" ht="45" customHeight="1">
      <c r="A7" s="117">
        <v>2008</v>
      </c>
      <c r="B7" s="42">
        <f t="shared" si="0"/>
        <v>218830</v>
      </c>
      <c r="C7" s="42">
        <v>0</v>
      </c>
      <c r="D7" s="42">
        <v>0</v>
      </c>
      <c r="E7" s="42">
        <v>0</v>
      </c>
      <c r="F7" s="42">
        <v>1200</v>
      </c>
      <c r="G7" s="42">
        <v>17480</v>
      </c>
      <c r="H7" s="42">
        <v>200150</v>
      </c>
      <c r="I7" s="42">
        <f t="shared" si="1"/>
        <v>0</v>
      </c>
      <c r="J7" s="42">
        <v>0</v>
      </c>
      <c r="K7" s="42"/>
      <c r="L7" s="42">
        <v>0</v>
      </c>
      <c r="M7" s="42">
        <v>0</v>
      </c>
      <c r="N7" s="42">
        <v>0</v>
      </c>
      <c r="O7" s="44">
        <f t="shared" si="2"/>
        <v>218830</v>
      </c>
    </row>
    <row r="8" spans="1:15" s="27" customFormat="1" ht="45" customHeight="1">
      <c r="A8" s="117">
        <v>2009</v>
      </c>
      <c r="B8" s="42">
        <f t="shared" si="0"/>
        <v>154846</v>
      </c>
      <c r="C8" s="42">
        <v>0</v>
      </c>
      <c r="D8" s="42">
        <v>0</v>
      </c>
      <c r="E8" s="42">
        <v>0</v>
      </c>
      <c r="F8" s="42">
        <v>1500</v>
      </c>
      <c r="G8" s="42">
        <v>28591</v>
      </c>
      <c r="H8" s="42">
        <v>124755</v>
      </c>
      <c r="I8" s="42">
        <f t="shared" si="1"/>
        <v>30000</v>
      </c>
      <c r="J8" s="42">
        <v>0</v>
      </c>
      <c r="K8" s="42">
        <v>30000</v>
      </c>
      <c r="L8" s="42">
        <v>0</v>
      </c>
      <c r="M8" s="42">
        <v>0</v>
      </c>
      <c r="N8" s="42">
        <v>0</v>
      </c>
      <c r="O8" s="44">
        <f t="shared" si="2"/>
        <v>124846</v>
      </c>
    </row>
    <row r="9" spans="1:15" s="27" customFormat="1" ht="45" customHeight="1">
      <c r="A9" s="117">
        <v>2010</v>
      </c>
      <c r="B9" s="42">
        <f t="shared" si="0"/>
        <v>80464</v>
      </c>
      <c r="C9" s="42">
        <v>0</v>
      </c>
      <c r="D9" s="42">
        <v>0</v>
      </c>
      <c r="E9" s="42">
        <v>0</v>
      </c>
      <c r="F9" s="42">
        <v>24132</v>
      </c>
      <c r="G9" s="42">
        <v>23941</v>
      </c>
      <c r="H9" s="42">
        <v>32391</v>
      </c>
      <c r="I9" s="42">
        <f t="shared" si="1"/>
        <v>250000</v>
      </c>
      <c r="J9" s="42">
        <v>0</v>
      </c>
      <c r="K9" s="42">
        <v>250000</v>
      </c>
      <c r="L9" s="42">
        <v>0</v>
      </c>
      <c r="M9" s="42">
        <v>0</v>
      </c>
      <c r="N9" s="42">
        <v>0</v>
      </c>
      <c r="O9" s="44">
        <f t="shared" si="2"/>
        <v>-169536</v>
      </c>
    </row>
    <row r="10" spans="1:15" s="27" customFormat="1" ht="45" customHeight="1">
      <c r="A10" s="118">
        <v>2011</v>
      </c>
      <c r="B10" s="119">
        <f t="shared" si="0"/>
        <v>194564</v>
      </c>
      <c r="C10" s="119">
        <v>0</v>
      </c>
      <c r="D10" s="119">
        <v>0</v>
      </c>
      <c r="E10" s="119">
        <v>0</v>
      </c>
      <c r="F10" s="119">
        <v>6797</v>
      </c>
      <c r="G10" s="119">
        <v>16471</v>
      </c>
      <c r="H10" s="119">
        <v>171296</v>
      </c>
      <c r="I10" s="119">
        <f t="shared" si="1"/>
        <v>140000</v>
      </c>
      <c r="J10" s="119">
        <v>0</v>
      </c>
      <c r="K10" s="119">
        <v>140000</v>
      </c>
      <c r="L10" s="119">
        <v>0</v>
      </c>
      <c r="M10" s="119">
        <v>0</v>
      </c>
      <c r="N10" s="119">
        <v>0</v>
      </c>
      <c r="O10" s="104">
        <f t="shared" si="2"/>
        <v>54564</v>
      </c>
    </row>
    <row r="11" spans="1:15" s="27" customFormat="1" ht="45" customHeight="1" thickBot="1">
      <c r="A11" s="118">
        <v>2012</v>
      </c>
      <c r="B11" s="119">
        <f t="shared" si="0"/>
        <v>60305</v>
      </c>
      <c r="C11" s="119">
        <v>0</v>
      </c>
      <c r="D11" s="119">
        <v>0</v>
      </c>
      <c r="E11" s="119">
        <v>0</v>
      </c>
      <c r="F11" s="119">
        <v>8800</v>
      </c>
      <c r="G11" s="119">
        <v>19505</v>
      </c>
      <c r="H11" s="119">
        <v>32000</v>
      </c>
      <c r="I11" s="119">
        <f t="shared" si="1"/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04">
        <f t="shared" si="2"/>
        <v>60305</v>
      </c>
    </row>
    <row r="12" spans="1:15" s="27" customFormat="1" ht="45" customHeight="1" thickBot="1" thickTop="1">
      <c r="A12" s="132" t="s">
        <v>150</v>
      </c>
      <c r="B12" s="133">
        <f>SUM(B5:B11)</f>
        <v>1170270</v>
      </c>
      <c r="C12" s="133">
        <f aca="true" t="shared" si="3" ref="C12:O12">SUM(C5:C11)</f>
        <v>0</v>
      </c>
      <c r="D12" s="133">
        <f t="shared" si="3"/>
        <v>0</v>
      </c>
      <c r="E12" s="133">
        <f t="shared" si="3"/>
        <v>0</v>
      </c>
      <c r="F12" s="133">
        <f t="shared" si="3"/>
        <v>43729</v>
      </c>
      <c r="G12" s="133">
        <f t="shared" si="3"/>
        <v>115767</v>
      </c>
      <c r="H12" s="133">
        <f t="shared" si="3"/>
        <v>1010774</v>
      </c>
      <c r="I12" s="133">
        <f t="shared" si="3"/>
        <v>460000</v>
      </c>
      <c r="J12" s="133">
        <f t="shared" si="3"/>
        <v>0</v>
      </c>
      <c r="K12" s="133">
        <f t="shared" si="3"/>
        <v>460000</v>
      </c>
      <c r="L12" s="133">
        <f t="shared" si="3"/>
        <v>0</v>
      </c>
      <c r="M12" s="133">
        <f t="shared" si="3"/>
        <v>0</v>
      </c>
      <c r="N12" s="133">
        <f t="shared" si="3"/>
        <v>0</v>
      </c>
      <c r="O12" s="111">
        <f t="shared" si="3"/>
        <v>710270</v>
      </c>
    </row>
  </sheetData>
  <sheetProtection/>
  <mergeCells count="5">
    <mergeCell ref="A1:H1"/>
    <mergeCell ref="A3:A4"/>
    <mergeCell ref="B3:H3"/>
    <mergeCell ref="I3:N3"/>
    <mergeCell ref="O3:O4"/>
  </mergeCells>
  <printOptions/>
  <pageMargins left="0.3937007874015748" right="0.3937007874015748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I11" sqref="I11"/>
    </sheetView>
  </sheetViews>
  <sheetFormatPr defaultColWidth="8.88671875" defaultRowHeight="13.5"/>
  <cols>
    <col min="1" max="7" width="17.3359375" style="14" customWidth="1"/>
    <col min="8" max="16384" width="8.88671875" style="14" customWidth="1"/>
  </cols>
  <sheetData>
    <row r="1" spans="1:6" ht="21.75">
      <c r="A1" s="142" t="s">
        <v>135</v>
      </c>
      <c r="B1" s="142"/>
      <c r="C1" s="142"/>
      <c r="D1" s="142"/>
      <c r="E1" s="142"/>
      <c r="F1" s="142"/>
    </row>
    <row r="2" ht="15" customHeight="1" thickBot="1">
      <c r="G2" s="60" t="s">
        <v>136</v>
      </c>
    </row>
    <row r="3" spans="1:7" ht="33.75" customHeight="1">
      <c r="A3" s="197" t="s">
        <v>137</v>
      </c>
      <c r="B3" s="199" t="s">
        <v>138</v>
      </c>
      <c r="C3" s="201" t="s">
        <v>139</v>
      </c>
      <c r="D3" s="202"/>
      <c r="E3" s="202"/>
      <c r="F3" s="203"/>
      <c r="G3" s="204" t="s">
        <v>140</v>
      </c>
    </row>
    <row r="4" spans="1:7" ht="33.75" customHeight="1" thickBot="1">
      <c r="A4" s="198"/>
      <c r="B4" s="200"/>
      <c r="C4" s="54" t="s">
        <v>141</v>
      </c>
      <c r="D4" s="54" t="s">
        <v>142</v>
      </c>
      <c r="E4" s="54" t="s">
        <v>143</v>
      </c>
      <c r="F4" s="54" t="s">
        <v>144</v>
      </c>
      <c r="G4" s="205"/>
    </row>
    <row r="5" spans="1:7" s="27" customFormat="1" ht="33.75" customHeight="1" thickTop="1">
      <c r="A5" s="134" t="s">
        <v>151</v>
      </c>
      <c r="B5" s="135"/>
      <c r="C5" s="136">
        <f>SUM(C6,C11)</f>
        <v>595401</v>
      </c>
      <c r="D5" s="136">
        <f>SUM(D6,D11)</f>
        <v>649965</v>
      </c>
      <c r="E5" s="136">
        <f>SUM(E6,E11)</f>
        <v>710270</v>
      </c>
      <c r="F5" s="136">
        <f>E5-D5</f>
        <v>60305</v>
      </c>
      <c r="G5" s="137"/>
    </row>
    <row r="6" spans="1:7" s="27" customFormat="1" ht="33.75" customHeight="1">
      <c r="A6" s="194" t="s">
        <v>145</v>
      </c>
      <c r="B6" s="120" t="s">
        <v>146</v>
      </c>
      <c r="C6" s="121">
        <f>SUM(C7:C10)</f>
        <v>595401</v>
      </c>
      <c r="D6" s="121">
        <f>SUM(D7:D10)</f>
        <v>649965</v>
      </c>
      <c r="E6" s="121">
        <f>SUM(E7:E10)</f>
        <v>710270</v>
      </c>
      <c r="F6" s="121">
        <f aca="true" t="shared" si="0" ref="F6:F11">E6-D6</f>
        <v>60305</v>
      </c>
      <c r="G6" s="122"/>
    </row>
    <row r="7" spans="1:7" s="27" customFormat="1" ht="33.75" customHeight="1">
      <c r="A7" s="195"/>
      <c r="B7" s="120" t="s">
        <v>147</v>
      </c>
      <c r="C7" s="121">
        <v>595401</v>
      </c>
      <c r="D7" s="121">
        <v>649965</v>
      </c>
      <c r="E7" s="121">
        <v>710270</v>
      </c>
      <c r="F7" s="121">
        <f t="shared" si="0"/>
        <v>60305</v>
      </c>
      <c r="G7" s="122"/>
    </row>
    <row r="8" spans="1:7" s="27" customFormat="1" ht="33.75" customHeight="1">
      <c r="A8" s="195"/>
      <c r="B8" s="64"/>
      <c r="C8" s="121"/>
      <c r="D8" s="121"/>
      <c r="E8" s="121"/>
      <c r="F8" s="121"/>
      <c r="G8" s="122"/>
    </row>
    <row r="9" spans="1:7" s="27" customFormat="1" ht="33.75" customHeight="1">
      <c r="A9" s="195"/>
      <c r="B9" s="64"/>
      <c r="C9" s="121"/>
      <c r="D9" s="121"/>
      <c r="E9" s="121"/>
      <c r="F9" s="121"/>
      <c r="G9" s="122"/>
    </row>
    <row r="10" spans="1:7" s="27" customFormat="1" ht="33.75" customHeight="1">
      <c r="A10" s="206"/>
      <c r="B10" s="64"/>
      <c r="C10" s="121"/>
      <c r="D10" s="121"/>
      <c r="E10" s="121"/>
      <c r="F10" s="121"/>
      <c r="G10" s="122"/>
    </row>
    <row r="11" spans="1:7" s="27" customFormat="1" ht="33.75" customHeight="1">
      <c r="A11" s="194" t="s">
        <v>148</v>
      </c>
      <c r="B11" s="120" t="s">
        <v>146</v>
      </c>
      <c r="C11" s="121">
        <f>SUM(C12:C15)</f>
        <v>0</v>
      </c>
      <c r="D11" s="121">
        <f>SUM(D12:D15)</f>
        <v>0</v>
      </c>
      <c r="E11" s="121">
        <f>SUM(E12:E15)</f>
        <v>0</v>
      </c>
      <c r="F11" s="121">
        <f t="shared" si="0"/>
        <v>0</v>
      </c>
      <c r="G11" s="122"/>
    </row>
    <row r="12" spans="1:7" s="27" customFormat="1" ht="33.75" customHeight="1">
      <c r="A12" s="195"/>
      <c r="B12" s="64"/>
      <c r="C12" s="121"/>
      <c r="D12" s="121"/>
      <c r="E12" s="121"/>
      <c r="F12" s="121"/>
      <c r="G12" s="122"/>
    </row>
    <row r="13" spans="1:7" s="27" customFormat="1" ht="33.75" customHeight="1">
      <c r="A13" s="195"/>
      <c r="B13" s="64"/>
      <c r="C13" s="121"/>
      <c r="D13" s="121"/>
      <c r="E13" s="121"/>
      <c r="F13" s="121"/>
      <c r="G13" s="122"/>
    </row>
    <row r="14" spans="1:7" s="27" customFormat="1" ht="33.75" customHeight="1">
      <c r="A14" s="195"/>
      <c r="B14" s="64"/>
      <c r="C14" s="121"/>
      <c r="D14" s="121"/>
      <c r="E14" s="121"/>
      <c r="F14" s="121"/>
      <c r="G14" s="122"/>
    </row>
    <row r="15" spans="1:7" s="27" customFormat="1" ht="33.75" customHeight="1" thickBot="1">
      <c r="A15" s="196"/>
      <c r="B15" s="123"/>
      <c r="C15" s="124"/>
      <c r="D15" s="124"/>
      <c r="E15" s="124"/>
      <c r="F15" s="124"/>
      <c r="G15" s="125"/>
    </row>
  </sheetData>
  <sheetProtection/>
  <mergeCells count="7">
    <mergeCell ref="A11:A15"/>
    <mergeCell ref="A1:F1"/>
    <mergeCell ref="A3:A4"/>
    <mergeCell ref="B3:B4"/>
    <mergeCell ref="C3:F3"/>
    <mergeCell ref="G3:G4"/>
    <mergeCell ref="A6:A10"/>
  </mergeCells>
  <printOptions/>
  <pageMargins left="0.3937007874015748" right="0.3937007874015748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1</v>
      </c>
      <c r="C1" s="2" t="b">
        <f>"XL4Poppy"</f>
        <v>0</v>
      </c>
    </row>
    <row r="2" ht="13.5" thickBot="1">
      <c r="A2" s="1" t="s">
        <v>2</v>
      </c>
    </row>
    <row r="3" spans="1:3" ht="13.5" thickBot="1">
      <c r="A3" s="3" t="s">
        <v>3</v>
      </c>
      <c r="C3" s="4" t="s">
        <v>4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5</v>
      </c>
      <c r="C7" s="5" t="e">
        <f>=</f>
        <v>#NAME?</v>
      </c>
    </row>
    <row r="8" spans="1:3" ht="12.75">
      <c r="A8" s="7" t="s">
        <v>6</v>
      </c>
      <c r="C8" s="5" t="e">
        <f>=</f>
        <v>#NAME?</v>
      </c>
    </row>
    <row r="9" spans="1:3" ht="12.75">
      <c r="A9" s="8" t="s">
        <v>7</v>
      </c>
      <c r="C9" s="5" t="e">
        <f>FALSE</f>
        <v>#NAME?</v>
      </c>
    </row>
    <row r="10" spans="1:3" ht="12.75">
      <c r="A10" s="7" t="s">
        <v>8</v>
      </c>
      <c r="C10" s="5" t="b">
        <f>A21</f>
        <v>0</v>
      </c>
    </row>
    <row r="11" spans="1:3" ht="13.5" thickBot="1">
      <c r="A11" s="9" t="s">
        <v>9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10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11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12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13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예산차석</cp:lastModifiedBy>
  <cp:lastPrinted>2011-12-22T01:33:42Z</cp:lastPrinted>
  <dcterms:created xsi:type="dcterms:W3CDTF">1999-10-30T05:59:07Z</dcterms:created>
  <dcterms:modified xsi:type="dcterms:W3CDTF">2011-12-22T02:12:47Z</dcterms:modified>
  <cp:category/>
  <cp:version/>
  <cp:contentType/>
  <cp:contentStatus/>
</cp:coreProperties>
</file>