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5" windowHeight="1140" tabRatio="748" activeTab="0"/>
  </bookViews>
  <sheets>
    <sheet name="표지" sheetId="1" r:id="rId1"/>
    <sheet name="1.운용총칙" sheetId="2" r:id="rId2"/>
    <sheet name="2-가.자금수지총괄 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'1.운용총칙'!$A$1:$G$27</definedName>
    <definedName name="_xlnm.Print_Area" localSheetId="2">'2-가.자금수지총괄 '!$A$1:$H$16</definedName>
    <definedName name="_xlnm.Print_Area" localSheetId="3">'2-나. 수입계획'!$A$1:$H$21</definedName>
    <definedName name="_xlnm.Print_Area" localSheetId="4">'2-다. 지출계획'!$A$1:$L$56</definedName>
    <definedName name="_xlnm.Print_Area" localSheetId="0">'표지'!$A$1:$L$12</definedName>
  </definedNames>
  <calcPr fullCalcOnLoad="1"/>
</workbook>
</file>

<file path=xl/sharedStrings.xml><?xml version="1.0" encoding="utf-8"?>
<sst xmlns="http://schemas.openxmlformats.org/spreadsheetml/2006/main" count="236" uniqueCount="191">
  <si>
    <t>산 출 내 역</t>
  </si>
  <si>
    <t>(단위 : 천원)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</si>
  <si>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</si>
  <si>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</si>
  <si>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</si>
  <si>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</si>
  <si>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</si>
  <si>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</si>
  <si>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</si>
  <si>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</si>
  <si>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</si>
  <si>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</si>
  <si>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</si>
  <si>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</si>
  <si>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</si>
  <si>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</si>
  <si>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</si>
  <si>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</si>
  <si>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다. 기금조성 및 운용</t>
  </si>
  <si>
    <t>장</t>
  </si>
  <si>
    <t>관</t>
  </si>
  <si>
    <t>항</t>
  </si>
  <si>
    <t>목</t>
  </si>
  <si>
    <t>1. 운용총칙</t>
  </si>
  <si>
    <t>(1) 기금조성 현황</t>
  </si>
  <si>
    <t>비  고</t>
  </si>
  <si>
    <t xml:space="preserve">   다. 지출계획</t>
  </si>
  <si>
    <t>부문</t>
  </si>
  <si>
    <t>정책</t>
  </si>
  <si>
    <t>단위</t>
  </si>
  <si>
    <t>세부</t>
  </si>
  <si>
    <t>편성목
통계목</t>
  </si>
  <si>
    <t>201 일반운영비</t>
  </si>
  <si>
    <t>증  감</t>
  </si>
  <si>
    <t>(단위 : 천원)</t>
  </si>
  <si>
    <t>220 임시적세외수입</t>
  </si>
  <si>
    <t xml:space="preserve">(1) 기금사업의 목표 :  </t>
  </si>
  <si>
    <t>조직</t>
  </si>
  <si>
    <t xml:space="preserve"> </t>
  </si>
  <si>
    <t xml:space="preserve">    가. 기금설치 개요</t>
  </si>
  <si>
    <t xml:space="preserve">    나. 기금운용의 기본방향</t>
  </si>
  <si>
    <t>2011년도말
조성액(A)</t>
  </si>
  <si>
    <t>2012년도 조성계획</t>
  </si>
  <si>
    <t>2012년도말 조성액
(C = A + B)</t>
  </si>
  <si>
    <t>전년도
지출액</t>
  </si>
  <si>
    <t>2010년도말
현재액</t>
  </si>
  <si>
    <t>환경위생과</t>
  </si>
  <si>
    <t>식품의약안전</t>
  </si>
  <si>
    <t>모범음식점 지원</t>
  </si>
  <si>
    <t xml:space="preserve">   01 사무관리비</t>
  </si>
  <si>
    <t>음식문화개선 및 표준영업 정착사업</t>
  </si>
  <si>
    <t>301 일반보상금</t>
  </si>
  <si>
    <t>802 반환금기타</t>
  </si>
  <si>
    <t>보전지출</t>
  </si>
  <si>
    <t>602 예치금</t>
  </si>
  <si>
    <t xml:space="preserve">   01 예치금</t>
  </si>
  <si>
    <t>지  출  합  계</t>
  </si>
  <si>
    <t>4. 예치금 및 예탁금 명세</t>
  </si>
  <si>
    <t>구   분</t>
  </si>
  <si>
    <t>예치(탁)처</t>
  </si>
  <si>
    <t>예치 및 예탁액</t>
  </si>
  <si>
    <t>비   고</t>
  </si>
  <si>
    <t>증   감
(B-A)</t>
  </si>
  <si>
    <t>예치금</t>
  </si>
  <si>
    <t>소   계</t>
  </si>
  <si>
    <t>예탁금</t>
  </si>
  <si>
    <t>215-01
징수교부금수입</t>
  </si>
  <si>
    <t>2011년도말
현재액(A)</t>
  </si>
  <si>
    <t>(1) 설치근거 : 식품위생법 제 89조 및 같은법 시행령 제62조제7항, 부산광역시사하구식품진흥기금운용조례</t>
  </si>
  <si>
    <t>(2) 설치목적 : 식품위생 및 국민영양의 수준향상 도모 및 음식문화개선사업의 원활한 수행</t>
  </si>
  <si>
    <t>(3) 설치년도 :  2001년 10월 10일</t>
  </si>
  <si>
    <t>식품으로 인한 건강상의 위해를 방지하고, 관내 식품접객업소에 대한 선진위생문화</t>
  </si>
  <si>
    <t xml:space="preserve">    ○ 부정·불량식품, 식중독 없는 안전한 식생활 환경 조성</t>
  </si>
  <si>
    <t xml:space="preserve">    ○ 식품위생업소에 대한 선진위생문화 지원으로 위생수준 향상</t>
  </si>
  <si>
    <t xml:space="preserve">    ○  남은음식 재사용 금지 사업 (주방 CCTV설치 지원실시)로 음식물류 쓰레기 감소 및 식중독 예방  </t>
  </si>
  <si>
    <t xml:space="preserve">    ○  음식점 영양성분 표본조사 실시하여 좋은식단 제공</t>
  </si>
  <si>
    <t>(2) 2012년도 기금사업 개요</t>
  </si>
  <si>
    <t>(2) 재원조성 :    ○ 식품위생법 위반업소에 대한 영업정지 등의 행정처분에 갈음하여 부과·징수한 과징금</t>
  </si>
  <si>
    <t xml:space="preserve">(3) 지원기준 :  모범음식점 지원, 부정불량식품 및 식중독예방 홍보, 친절·청결향상을 위한 각종 지원 등 </t>
  </si>
  <si>
    <t>(4) 지원대상 :  부산광역시 사하구 식품위생업소</t>
  </si>
  <si>
    <t>2012년도말
현재액(B)</t>
  </si>
  <si>
    <t>남은음식재사용안하기 실천업소 지원사업</t>
  </si>
  <si>
    <t>지출액</t>
  </si>
  <si>
    <t>환 경 위 생 과</t>
  </si>
  <si>
    <t xml:space="preserve">                        ○ 기금의 운용 수익금 및 기타수입금</t>
  </si>
  <si>
    <t>(단위 :  천원)</t>
  </si>
  <si>
    <t>2. 자금운용계획</t>
  </si>
  <si>
    <t xml:space="preserve">  가. 자금수지총괄</t>
  </si>
  <si>
    <t>(단위 : 천원)</t>
  </si>
  <si>
    <t xml:space="preserve">수  입 </t>
  </si>
  <si>
    <t xml:space="preserve">지  출  </t>
  </si>
  <si>
    <t>항   목</t>
  </si>
  <si>
    <t>전년도
수입액</t>
  </si>
  <si>
    <t>수입액</t>
  </si>
  <si>
    <t>증 감</t>
  </si>
  <si>
    <t>전년도
지출액</t>
  </si>
  <si>
    <t>지출액</t>
  </si>
  <si>
    <t>합    계</t>
  </si>
  <si>
    <t xml:space="preserve"> 출   연   금</t>
  </si>
  <si>
    <t xml:space="preserve"> 고유목적사업비</t>
  </si>
  <si>
    <t xml:space="preserve"> 보   조   금</t>
  </si>
  <si>
    <t xml:space="preserve"> 융   자   금</t>
  </si>
  <si>
    <t>차   입   금</t>
  </si>
  <si>
    <t>인력운영비</t>
  </si>
  <si>
    <t>융자금회수
(이자포함)</t>
  </si>
  <si>
    <t>기 본 경 비</t>
  </si>
  <si>
    <t>예탁금상환금</t>
  </si>
  <si>
    <t>예   탁   금</t>
  </si>
  <si>
    <t>예치금회수</t>
  </si>
  <si>
    <t>예   치   금</t>
  </si>
  <si>
    <t>예   수   금</t>
  </si>
  <si>
    <t>차입원리금상환</t>
  </si>
  <si>
    <t>이 자 수 입</t>
  </si>
  <si>
    <t xml:space="preserve"> 예수금원리금상환</t>
  </si>
  <si>
    <t>기 타 지 출</t>
  </si>
  <si>
    <t>나. 수입계획</t>
  </si>
  <si>
    <t>(단위 : 천원)</t>
  </si>
  <si>
    <t>수입항목</t>
  </si>
  <si>
    <t>전년도
수입액(A)</t>
  </si>
  <si>
    <t>수입액
(B)</t>
  </si>
  <si>
    <t>증  감
(B-A)</t>
  </si>
  <si>
    <t>산출내역</t>
  </si>
  <si>
    <t>200 세외수입</t>
  </si>
  <si>
    <t>210 경상적세외수입</t>
  </si>
  <si>
    <t>216 이자수입</t>
  </si>
  <si>
    <t>216-01
공공예금이자수입</t>
  </si>
  <si>
    <t>600 지방채및예치금회수</t>
  </si>
  <si>
    <t>630 예치금회수</t>
  </si>
  <si>
    <t>631 예치금회수</t>
  </si>
  <si>
    <t>631-01
예치금회수</t>
  </si>
  <si>
    <t>수 입 합 계</t>
  </si>
  <si>
    <t>215 징수교부금 수입</t>
  </si>
  <si>
    <t>○ 은행예치금 이자수입             120,000,000원*3.2%</t>
  </si>
  <si>
    <t>○ 시 교부금                                          4,000,000원</t>
  </si>
  <si>
    <t>228 기타수입</t>
  </si>
  <si>
    <t>228-09
그외수입</t>
  </si>
  <si>
    <t>○ 식품제조가공업소, 식품접객업소 과징금부과
                                                         20,000,000원</t>
  </si>
  <si>
    <t>○예치금 회수                                    167,417,000원</t>
  </si>
  <si>
    <t>여유자금 예치</t>
  </si>
  <si>
    <t>위생업소 수준 향상</t>
  </si>
  <si>
    <t>모범음식점 지원 및 환경개선</t>
  </si>
  <si>
    <t>○신규 모범음식점 표지판 제작                    110,000원*10개소</t>
  </si>
  <si>
    <t>○모범음식점 표지판 교체                             110,000원*5개소</t>
  </si>
  <si>
    <t>○모범음식점 (남자)화장실 탈취제     11,500원*3박스*130개소</t>
  </si>
  <si>
    <t>○남은음식용기 자판기 설치 지원                   90,000원*90개소</t>
  </si>
  <si>
    <t>식품업소 위생수준향상</t>
  </si>
  <si>
    <t>○식품접객업소 주메뉴 영양성분 조사              270,000원*10개</t>
  </si>
  <si>
    <t>○집단급식소 위생 향균 행주                                              0원</t>
  </si>
  <si>
    <t>○육류취급업소 냄새탈취제 보급                                         0원</t>
  </si>
  <si>
    <t>○식품접객업소 현지조사용 거리측정기 구입                        0원</t>
  </si>
  <si>
    <t>○집단급식소 슬림롤 핸드타올                       70,000원*95개소</t>
  </si>
  <si>
    <t>○생선횟집 식탁보 보급                          20,000원*1개*200개</t>
  </si>
  <si>
    <t>○주방공개 CCTV 설치 지원                        2,100,000원*4개</t>
  </si>
  <si>
    <t>○남은음식 재사용안하기 우수실천업소 복합찬기 보급            0원</t>
  </si>
  <si>
    <t>○맛장고 복합찬기 보급                                                      0원</t>
  </si>
  <si>
    <t>○개인 향균 물수건 보급                                                     0원</t>
  </si>
  <si>
    <t>○음식문화개선 및 식중독예방 등 홍보물 제작
                                                                3,000원*2,000장</t>
  </si>
  <si>
    <t>○어린이식품안전보호구역내 업소지원                                0원</t>
  </si>
  <si>
    <t>○어린이식품안전보호구역(그린푸드존) 우수
    판매업소 표지판 제작                                 90,000원*30개</t>
  </si>
  <si>
    <t>○어린이식품안전보호구역(그린푸드존)내 
    판매업소 알림판 제작                               20,000원*300개</t>
  </si>
  <si>
    <t>○어린이식품안전보호구역(그린푸드존)내
    접객업소 중 영양성분 조사                        220,000원*10개</t>
  </si>
  <si>
    <t xml:space="preserve">   12 기타보상금</t>
  </si>
  <si>
    <t>○신고포상금                                                 50,000원*10건</t>
  </si>
  <si>
    <t>○소비자식품위생감시원 부정`·불량식품
   단속활동비                                          40,000원*20일*8명</t>
  </si>
  <si>
    <t xml:space="preserve">   03 과오납금등</t>
  </si>
  <si>
    <t>○행정처분변경에 따른 과징금 반환                      5,000,000원</t>
  </si>
  <si>
    <t xml:space="preserve">○ 예치금                                                      130,472,000원 </t>
  </si>
  <si>
    <t>3. 연도별 기금조성 및 집행현황</t>
  </si>
  <si>
    <t>연도별</t>
  </si>
  <si>
    <t>조       성       액</t>
  </si>
  <si>
    <t>집        행        액</t>
  </si>
  <si>
    <t>잔  액
(A-B)</t>
  </si>
  <si>
    <t>계(A)</t>
  </si>
  <si>
    <t>출연금</t>
  </si>
  <si>
    <t>보조금</t>
  </si>
  <si>
    <t>차입금</t>
  </si>
  <si>
    <r>
      <t xml:space="preserve">융자금
회수
</t>
    </r>
    <r>
      <rPr>
        <b/>
        <sz val="9"/>
        <rFont val="HY견명조"/>
        <family val="1"/>
      </rPr>
      <t>(이자포함)</t>
    </r>
  </si>
  <si>
    <t>이자
수입</t>
  </si>
  <si>
    <t>기타</t>
  </si>
  <si>
    <t>계(B)</t>
  </si>
  <si>
    <t>고유목적
사 업 비</t>
  </si>
  <si>
    <t>융자금</t>
  </si>
  <si>
    <t>인력운영비  
및
기본경비</t>
  </si>
  <si>
    <t>차입금
원리금
상환</t>
  </si>
  <si>
    <t>2006년
까지</t>
  </si>
  <si>
    <t>부산은행</t>
  </si>
  <si>
    <t>재무활동(환경위생과)</t>
  </si>
  <si>
    <t>합 계</t>
  </si>
  <si>
    <t>합    계</t>
  </si>
  <si>
    <t xml:space="preserve"> 기 타 수 입</t>
  </si>
  <si>
    <t>식품진흥기금 운용계획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</si>
</sst>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sz val="15"/>
      <name val="HY견명조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24"/>
      <name val="HY견명조"/>
      <family val="1"/>
    </font>
    <font>
      <sz val="11"/>
      <name val="바탕"/>
      <family val="1"/>
    </font>
    <font>
      <sz val="20"/>
      <name val="궁서체"/>
      <family val="1"/>
    </font>
    <font>
      <sz val="14"/>
      <color indexed="10"/>
      <name val="가는각진제목체"/>
      <family val="1"/>
    </font>
    <font>
      <sz val="11"/>
      <color indexed="10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b/>
      <sz val="9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40">
    <xf numFmtId="0" fontId="0" fillId="0" borderId="0" xfId="0" applyAlignment="1">
      <alignment/>
    </xf>
    <xf numFmtId="0" fontId="8" fillId="33" borderId="0" xfId="66" applyFont="1" applyFill="1">
      <alignment/>
      <protection/>
    </xf>
    <xf numFmtId="0" fontId="5" fillId="0" borderId="0" xfId="66">
      <alignment/>
      <protection/>
    </xf>
    <xf numFmtId="0" fontId="5" fillId="33" borderId="0" xfId="66" applyFill="1">
      <alignment/>
      <protection/>
    </xf>
    <xf numFmtId="0" fontId="5" fillId="34" borderId="12" xfId="66" applyFill="1" applyBorder="1">
      <alignment/>
      <protection/>
    </xf>
    <xf numFmtId="0" fontId="5" fillId="35" borderId="13" xfId="66" applyFill="1" applyBorder="1">
      <alignment/>
      <protection/>
    </xf>
    <xf numFmtId="0" fontId="9" fillId="36" borderId="14" xfId="66" applyFont="1" applyFill="1" applyBorder="1" applyAlignment="1">
      <alignment horizontal="center"/>
      <protection/>
    </xf>
    <xf numFmtId="0" fontId="10" fillId="37" borderId="15" xfId="66" applyFont="1" applyFill="1" applyBorder="1" applyAlignment="1">
      <alignment horizontal="center"/>
      <protection/>
    </xf>
    <xf numFmtId="0" fontId="9" fillId="36" borderId="15" xfId="66" applyFont="1" applyFill="1" applyBorder="1" applyAlignment="1">
      <alignment horizontal="center"/>
      <protection/>
    </xf>
    <xf numFmtId="0" fontId="9" fillId="36" borderId="16" xfId="66" applyFont="1" applyFill="1" applyBorder="1" applyAlignment="1">
      <alignment horizontal="center"/>
      <protection/>
    </xf>
    <xf numFmtId="0" fontId="5" fillId="35" borderId="17" xfId="66" applyFill="1" applyBorder="1">
      <alignment/>
      <protection/>
    </xf>
    <xf numFmtId="0" fontId="5" fillId="34" borderId="18" xfId="66" applyFill="1" applyBorder="1">
      <alignment/>
      <protection/>
    </xf>
    <xf numFmtId="0" fontId="5" fillId="35" borderId="18" xfId="66" applyFill="1" applyBorder="1">
      <alignment/>
      <protection/>
    </xf>
    <xf numFmtId="0" fontId="5" fillId="34" borderId="19" xfId="66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/>
    </xf>
    <xf numFmtId="0" fontId="16" fillId="0" borderId="21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Border="1" applyAlignment="1">
      <alignment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3" fontId="16" fillId="0" borderId="20" xfId="49" applyNumberFormat="1" applyFont="1" applyFill="1" applyBorder="1" applyAlignment="1">
      <alignment horizontal="center" vertical="center"/>
    </xf>
    <xf numFmtId="178" fontId="16" fillId="0" borderId="27" xfId="0" applyNumberFormat="1" applyFont="1" applyFill="1" applyBorder="1" applyAlignment="1">
      <alignment horizontal="right"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3" fontId="16" fillId="0" borderId="28" xfId="0" applyNumberFormat="1" applyFont="1" applyBorder="1" applyAlignment="1">
      <alignment horizontal="center"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3" fontId="18" fillId="0" borderId="29" xfId="0" applyNumberFormat="1" applyFont="1" applyBorder="1" applyAlignment="1">
      <alignment horizontal="center" vertical="center" shrinkToFit="1"/>
    </xf>
    <xf numFmtId="176" fontId="18" fillId="34" borderId="30" xfId="0" applyNumberFormat="1" applyFont="1" applyFill="1" applyBorder="1" applyAlignment="1">
      <alignment horizontal="center" vertical="center" shrinkToFit="1"/>
    </xf>
    <xf numFmtId="176" fontId="18" fillId="34" borderId="31" xfId="0" applyNumberFormat="1" applyFont="1" applyFill="1" applyBorder="1" applyAlignment="1">
      <alignment horizontal="center" vertical="center" wrapText="1" shrinkToFit="1"/>
    </xf>
    <xf numFmtId="176" fontId="18" fillId="34" borderId="31" xfId="0" applyNumberFormat="1" applyFont="1" applyFill="1" applyBorder="1" applyAlignment="1">
      <alignment horizontal="center" vertical="center" shrinkToFit="1"/>
    </xf>
    <xf numFmtId="176" fontId="18" fillId="34" borderId="32" xfId="0" applyNumberFormat="1" applyFont="1" applyFill="1" applyBorder="1" applyAlignment="1">
      <alignment horizontal="center" vertical="center" wrapText="1" shrinkToFit="1"/>
    </xf>
    <xf numFmtId="3" fontId="16" fillId="0" borderId="18" xfId="0" applyNumberFormat="1" applyFont="1" applyFill="1" applyBorder="1" applyAlignment="1">
      <alignment horizontal="right" vertical="center" shrinkToFit="1"/>
    </xf>
    <xf numFmtId="0" fontId="18" fillId="34" borderId="31" xfId="0" applyFont="1" applyFill="1" applyBorder="1" applyAlignment="1">
      <alignment horizontal="center" vertical="center" wrapText="1"/>
    </xf>
    <xf numFmtId="178" fontId="16" fillId="0" borderId="33" xfId="0" applyNumberFormat="1" applyFont="1" applyFill="1" applyBorder="1" applyAlignment="1">
      <alignment horizontal="right" vertical="center" shrinkToFit="1"/>
    </xf>
    <xf numFmtId="178" fontId="16" fillId="0" borderId="34" xfId="0" applyNumberFormat="1" applyFont="1" applyFill="1" applyBorder="1" applyAlignment="1">
      <alignment horizontal="right" vertical="center" shrinkToFit="1"/>
    </xf>
    <xf numFmtId="0" fontId="18" fillId="34" borderId="35" xfId="0" applyFont="1" applyFill="1" applyBorder="1" applyAlignment="1">
      <alignment horizontal="center" vertical="center" wrapText="1" shrinkToFit="1"/>
    </xf>
    <xf numFmtId="0" fontId="18" fillId="34" borderId="36" xfId="0" applyFont="1" applyFill="1" applyBorder="1" applyAlignment="1">
      <alignment horizontal="center" vertical="center" wrapText="1" shrinkToFit="1"/>
    </xf>
    <xf numFmtId="0" fontId="18" fillId="34" borderId="37" xfId="0" applyFont="1" applyFill="1" applyBorder="1" applyAlignment="1">
      <alignment vertical="center" wrapText="1" shrinkToFi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16" fillId="0" borderId="28" xfId="0" applyNumberFormat="1" applyFont="1" applyBorder="1" applyAlignment="1">
      <alignment horizontal="center" vertical="center" wrapText="1" shrinkToFit="1"/>
    </xf>
    <xf numFmtId="178" fontId="16" fillId="0" borderId="13" xfId="0" applyNumberFormat="1" applyFont="1" applyFill="1" applyBorder="1" applyAlignment="1">
      <alignment vertical="center" shrinkToFit="1"/>
    </xf>
    <xf numFmtId="178" fontId="16" fillId="0" borderId="18" xfId="0" applyNumberFormat="1" applyFont="1" applyFill="1" applyBorder="1" applyAlignment="1">
      <alignment vertical="center" shrinkToFit="1"/>
    </xf>
    <xf numFmtId="0" fontId="22" fillId="0" borderId="0" xfId="0" applyFont="1" applyBorder="1" applyAlignment="1" applyProtection="1">
      <alignment vertical="center"/>
      <protection/>
    </xf>
    <xf numFmtId="0" fontId="16" fillId="0" borderId="38" xfId="0" applyFont="1" applyFill="1" applyBorder="1" applyAlignment="1">
      <alignment horizontal="left" vertical="center" wrapText="1"/>
    </xf>
    <xf numFmtId="3" fontId="16" fillId="0" borderId="38" xfId="0" applyNumberFormat="1" applyFont="1" applyFill="1" applyBorder="1" applyAlignment="1">
      <alignment horizontal="right" vertical="center" shrinkToFit="1"/>
    </xf>
    <xf numFmtId="3" fontId="16" fillId="0" borderId="39" xfId="0" applyNumberFormat="1" applyFont="1" applyFill="1" applyBorder="1" applyAlignment="1">
      <alignment horizontal="right" vertical="center" shrinkToFit="1"/>
    </xf>
    <xf numFmtId="3" fontId="16" fillId="0" borderId="40" xfId="0" applyNumberFormat="1" applyFont="1" applyFill="1" applyBorder="1" applyAlignment="1">
      <alignment horizontal="right" vertical="center" shrinkToFit="1"/>
    </xf>
    <xf numFmtId="41" fontId="18" fillId="0" borderId="17" xfId="50" applyFont="1" applyFill="1" applyBorder="1" applyAlignment="1">
      <alignment horizontal="center" vertical="center" shrinkToFit="1"/>
    </xf>
    <xf numFmtId="3" fontId="16" fillId="0" borderId="20" xfId="50" applyNumberFormat="1" applyFont="1" applyFill="1" applyBorder="1" applyAlignment="1">
      <alignment vertical="center" shrinkToFit="1"/>
    </xf>
    <xf numFmtId="178" fontId="16" fillId="0" borderId="20" xfId="50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vertical="center" shrinkToFit="1"/>
    </xf>
    <xf numFmtId="178" fontId="16" fillId="0" borderId="27" xfId="50" applyNumberFormat="1" applyFont="1" applyFill="1" applyBorder="1" applyAlignment="1">
      <alignment horizontal="right" vertical="center" shrinkToFit="1"/>
    </xf>
    <xf numFmtId="3" fontId="16" fillId="0" borderId="41" xfId="0" applyNumberFormat="1" applyFont="1" applyBorder="1" applyAlignment="1">
      <alignment horizontal="center" vertical="center" wrapText="1" shrinkToFit="1"/>
    </xf>
    <xf numFmtId="3" fontId="16" fillId="0" borderId="19" xfId="50" applyNumberFormat="1" applyFont="1" applyFill="1" applyBorder="1" applyAlignment="1">
      <alignment vertical="center" shrinkToFit="1"/>
    </xf>
    <xf numFmtId="178" fontId="16" fillId="0" borderId="19" xfId="50" applyNumberFormat="1" applyFont="1" applyFill="1" applyBorder="1" applyAlignment="1">
      <alignment vertical="center" shrinkToFit="1"/>
    </xf>
    <xf numFmtId="178" fontId="16" fillId="0" borderId="34" xfId="50" applyNumberFormat="1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18" fillId="34" borderId="28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41" fontId="16" fillId="0" borderId="20" xfId="50" applyNumberFormat="1" applyFont="1" applyFill="1" applyBorder="1" applyAlignment="1">
      <alignment vertical="center" wrapText="1"/>
    </xf>
    <xf numFmtId="41" fontId="16" fillId="0" borderId="27" xfId="50" applyFont="1" applyFill="1" applyBorder="1" applyAlignment="1">
      <alignment vertical="center" wrapText="1"/>
    </xf>
    <xf numFmtId="41" fontId="16" fillId="0" borderId="19" xfId="50" applyNumberFormat="1" applyFont="1" applyFill="1" applyBorder="1" applyAlignment="1">
      <alignment vertical="center" wrapText="1"/>
    </xf>
    <xf numFmtId="178" fontId="16" fillId="0" borderId="19" xfId="0" applyNumberFormat="1" applyFont="1" applyFill="1" applyBorder="1" applyAlignment="1">
      <alignment vertical="center" shrinkToFit="1"/>
    </xf>
    <xf numFmtId="41" fontId="16" fillId="0" borderId="34" xfId="50" applyFont="1" applyFill="1" applyBorder="1" applyAlignment="1">
      <alignment vertical="center" wrapText="1"/>
    </xf>
    <xf numFmtId="0" fontId="16" fillId="0" borderId="42" xfId="0" applyFont="1" applyFill="1" applyBorder="1" applyAlignment="1">
      <alignment vertical="center" wrapText="1"/>
    </xf>
    <xf numFmtId="41" fontId="16" fillId="0" borderId="18" xfId="50" applyNumberFormat="1" applyFont="1" applyFill="1" applyBorder="1" applyAlignment="1">
      <alignment vertical="center" wrapText="1"/>
    </xf>
    <xf numFmtId="41" fontId="16" fillId="0" borderId="33" xfId="50" applyFont="1" applyFill="1" applyBorder="1" applyAlignment="1">
      <alignment vertical="center" wrapText="1"/>
    </xf>
    <xf numFmtId="41" fontId="15" fillId="0" borderId="20" xfId="50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41" fontId="16" fillId="0" borderId="17" xfId="50" applyNumberFormat="1" applyFont="1" applyFill="1" applyBorder="1" applyAlignment="1">
      <alignment vertical="center" wrapText="1"/>
    </xf>
    <xf numFmtId="41" fontId="16" fillId="0" borderId="43" xfId="50" applyFont="1" applyFill="1" applyBorder="1" applyAlignment="1">
      <alignment vertical="center" wrapText="1"/>
    </xf>
    <xf numFmtId="178" fontId="16" fillId="0" borderId="20" xfId="0" applyNumberFormat="1" applyFont="1" applyFill="1" applyBorder="1" applyAlignment="1">
      <alignment vertical="center" shrinkToFit="1"/>
    </xf>
    <xf numFmtId="0" fontId="18" fillId="34" borderId="44" xfId="0" applyNumberFormat="1" applyFont="1" applyFill="1" applyBorder="1" applyAlignment="1">
      <alignment horizontal="center" vertical="center" wrapText="1" shrinkToFit="1"/>
    </xf>
    <xf numFmtId="0" fontId="18" fillId="34" borderId="37" xfId="0" applyFont="1" applyFill="1" applyBorder="1" applyAlignment="1">
      <alignment horizontal="center" vertical="center" wrapText="1" shrinkToFit="1"/>
    </xf>
    <xf numFmtId="0" fontId="18" fillId="34" borderId="45" xfId="0" applyFont="1" applyFill="1" applyBorder="1" applyAlignment="1">
      <alignment horizontal="center" vertical="center" wrapText="1" shrinkToFit="1"/>
    </xf>
    <xf numFmtId="178" fontId="16" fillId="0" borderId="46" xfId="0" applyNumberFormat="1" applyFont="1" applyFill="1" applyBorder="1" applyAlignment="1">
      <alignment horizontal="right" vertical="center" shrinkToFit="1"/>
    </xf>
    <xf numFmtId="3" fontId="16" fillId="0" borderId="42" xfId="0" applyNumberFormat="1" applyFont="1" applyFill="1" applyBorder="1" applyAlignment="1">
      <alignment horizontal="right" vertical="center" shrinkToFit="1"/>
    </xf>
    <xf numFmtId="0" fontId="16" fillId="0" borderId="23" xfId="0" applyFont="1" applyBorder="1" applyAlignment="1">
      <alignment vertical="center" wrapText="1" shrinkToFit="1"/>
    </xf>
    <xf numFmtId="3" fontId="16" fillId="0" borderId="23" xfId="0" applyNumberFormat="1" applyFont="1" applyFill="1" applyBorder="1" applyAlignment="1">
      <alignment horizontal="right" vertical="center" shrinkToFit="1"/>
    </xf>
    <xf numFmtId="178" fontId="16" fillId="0" borderId="47" xfId="0" applyNumberFormat="1" applyFont="1" applyFill="1" applyBorder="1" applyAlignment="1">
      <alignment horizontal="right" vertical="center" shrinkToFit="1"/>
    </xf>
    <xf numFmtId="0" fontId="16" fillId="0" borderId="48" xfId="0" applyFont="1" applyBorder="1" applyAlignment="1">
      <alignment vertical="center" wrapText="1" shrinkToFit="1"/>
    </xf>
    <xf numFmtId="3" fontId="16" fillId="0" borderId="49" xfId="0" applyNumberFormat="1" applyFont="1" applyFill="1" applyBorder="1" applyAlignment="1">
      <alignment horizontal="right" vertical="center" shrinkToFit="1"/>
    </xf>
    <xf numFmtId="178" fontId="16" fillId="0" borderId="50" xfId="0" applyNumberFormat="1" applyFont="1" applyFill="1" applyBorder="1" applyAlignment="1">
      <alignment horizontal="right" vertical="center" shrinkToFit="1"/>
    </xf>
    <xf numFmtId="3" fontId="18" fillId="0" borderId="51" xfId="0" applyNumberFormat="1" applyFont="1" applyBorder="1" applyAlignment="1">
      <alignment horizontal="right" vertical="center" wrapText="1" shrinkToFit="1"/>
    </xf>
    <xf numFmtId="178" fontId="18" fillId="0" borderId="52" xfId="0" applyNumberFormat="1" applyFont="1" applyFill="1" applyBorder="1" applyAlignment="1">
      <alignment horizontal="right" vertical="center" shrinkToFit="1"/>
    </xf>
    <xf numFmtId="0" fontId="18" fillId="34" borderId="53" xfId="0" applyFont="1" applyFill="1" applyBorder="1" applyAlignment="1">
      <alignment horizontal="center" vertical="center" wrapText="1" shrinkToFit="1"/>
    </xf>
    <xf numFmtId="0" fontId="18" fillId="34" borderId="54" xfId="0" applyFont="1" applyFill="1" applyBorder="1" applyAlignment="1">
      <alignment horizontal="center" vertical="center" wrapText="1" shrinkToFit="1"/>
    </xf>
    <xf numFmtId="0" fontId="18" fillId="34" borderId="40" xfId="0" applyFont="1" applyFill="1" applyBorder="1" applyAlignment="1">
      <alignment vertical="center" wrapText="1" shrinkToFit="1"/>
    </xf>
    <xf numFmtId="0" fontId="18" fillId="34" borderId="40" xfId="0" applyFont="1" applyFill="1" applyBorder="1" applyAlignment="1">
      <alignment horizontal="center" vertical="center" wrapText="1" shrinkToFit="1"/>
    </xf>
    <xf numFmtId="0" fontId="18" fillId="34" borderId="55" xfId="0" applyNumberFormat="1" applyFont="1" applyFill="1" applyBorder="1" applyAlignment="1">
      <alignment horizontal="center" vertical="center" wrapText="1" shrinkToFit="1"/>
    </xf>
    <xf numFmtId="0" fontId="18" fillId="34" borderId="46" xfId="0" applyFont="1" applyFill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 shrinkToFit="1"/>
    </xf>
    <xf numFmtId="0" fontId="16" fillId="0" borderId="57" xfId="0" applyFont="1" applyBorder="1" applyAlignment="1">
      <alignment horizontal="left" vertical="center"/>
    </xf>
    <xf numFmtId="0" fontId="16" fillId="0" borderId="56" xfId="0" applyFont="1" applyBorder="1" applyAlignment="1">
      <alignment vertical="center" wrapText="1" shrinkToFit="1"/>
    </xf>
    <xf numFmtId="3" fontId="16" fillId="0" borderId="56" xfId="0" applyNumberFormat="1" applyFont="1" applyFill="1" applyBorder="1" applyAlignment="1">
      <alignment horizontal="right" vertical="center" shrinkToFit="1"/>
    </xf>
    <xf numFmtId="178" fontId="16" fillId="0" borderId="58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0" fontId="31" fillId="34" borderId="31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3" fontId="15" fillId="0" borderId="20" xfId="0" applyNumberFormat="1" applyFont="1" applyFill="1" applyBorder="1" applyAlignment="1">
      <alignment horizontal="center" vertical="center" shrinkToFit="1"/>
    </xf>
    <xf numFmtId="178" fontId="15" fillId="0" borderId="20" xfId="0" applyNumberFormat="1" applyFont="1" applyFill="1" applyBorder="1" applyAlignment="1">
      <alignment horizontal="right" vertical="center" shrinkToFit="1"/>
    </xf>
    <xf numFmtId="178" fontId="15" fillId="0" borderId="27" xfId="0" applyNumberFormat="1" applyFont="1" applyFill="1" applyBorder="1" applyAlignment="1">
      <alignment horizontal="right" vertical="center" shrinkToFit="1"/>
    </xf>
    <xf numFmtId="3" fontId="15" fillId="0" borderId="20" xfId="0" applyNumberFormat="1" applyFont="1" applyFill="1" applyBorder="1" applyAlignment="1">
      <alignment horizontal="right" vertical="center" shrinkToFit="1"/>
    </xf>
    <xf numFmtId="3" fontId="15" fillId="0" borderId="19" xfId="0" applyNumberFormat="1" applyFont="1" applyFill="1" applyBorder="1" applyAlignment="1">
      <alignment horizontal="right" vertical="center" shrinkToFit="1"/>
    </xf>
    <xf numFmtId="178" fontId="15" fillId="0" borderId="19" xfId="0" applyNumberFormat="1" applyFont="1" applyFill="1" applyBorder="1" applyAlignment="1">
      <alignment horizontal="right" vertical="center" shrinkToFit="1"/>
    </xf>
    <xf numFmtId="178" fontId="15" fillId="0" borderId="34" xfId="0" applyNumberFormat="1" applyFont="1" applyFill="1" applyBorder="1" applyAlignment="1">
      <alignment horizontal="right" vertical="center" shrinkToFit="1"/>
    </xf>
    <xf numFmtId="0" fontId="16" fillId="0" borderId="42" xfId="0" applyFont="1" applyFill="1" applyBorder="1" applyAlignment="1">
      <alignment horizontal="left" vertical="center" wrapText="1"/>
    </xf>
    <xf numFmtId="3" fontId="18" fillId="0" borderId="17" xfId="50" applyNumberFormat="1" applyFont="1" applyFill="1" applyBorder="1" applyAlignment="1">
      <alignment horizontal="right" vertical="center" shrinkToFit="1"/>
    </xf>
    <xf numFmtId="178" fontId="18" fillId="0" borderId="17" xfId="50" applyNumberFormat="1" applyFont="1" applyFill="1" applyBorder="1" applyAlignment="1">
      <alignment horizontal="right" vertical="center" shrinkToFit="1"/>
    </xf>
    <xf numFmtId="178" fontId="18" fillId="0" borderId="43" xfId="50" applyNumberFormat="1" applyFont="1" applyFill="1" applyBorder="1" applyAlignment="1">
      <alignment horizontal="right" vertical="center" shrinkToFit="1"/>
    </xf>
    <xf numFmtId="41" fontId="18" fillId="0" borderId="51" xfId="50" applyNumberFormat="1" applyFont="1" applyFill="1" applyBorder="1" applyAlignment="1">
      <alignment vertical="center" wrapText="1"/>
    </xf>
    <xf numFmtId="178" fontId="18" fillId="0" borderId="51" xfId="50" applyNumberFormat="1" applyFont="1" applyFill="1" applyBorder="1" applyAlignment="1">
      <alignment vertical="center" wrapText="1"/>
    </xf>
    <xf numFmtId="0" fontId="16" fillId="0" borderId="59" xfId="0" applyFont="1" applyFill="1" applyBorder="1" applyAlignment="1">
      <alignment vertical="center"/>
    </xf>
    <xf numFmtId="0" fontId="18" fillId="0" borderId="60" xfId="0" applyFont="1" applyBorder="1" applyAlignment="1">
      <alignment horizontal="center" vertical="center" shrinkToFit="1"/>
    </xf>
    <xf numFmtId="3" fontId="18" fillId="0" borderId="51" xfId="0" applyNumberFormat="1" applyFont="1" applyFill="1" applyBorder="1" applyAlignment="1">
      <alignment horizontal="right" vertical="center" shrinkToFit="1"/>
    </xf>
    <xf numFmtId="0" fontId="17" fillId="0" borderId="29" xfId="0" applyFont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right" vertical="center" shrinkToFit="1"/>
    </xf>
    <xf numFmtId="178" fontId="17" fillId="0" borderId="17" xfId="0" applyNumberFormat="1" applyFont="1" applyFill="1" applyBorder="1" applyAlignment="1">
      <alignment horizontal="right" vertical="center" shrinkToFit="1"/>
    </xf>
    <xf numFmtId="178" fontId="17" fillId="0" borderId="43" xfId="0" applyNumberFormat="1" applyFont="1" applyFill="1" applyBorder="1" applyAlignment="1">
      <alignment horizontal="right" vertical="center" shrinkToFit="1"/>
    </xf>
    <xf numFmtId="0" fontId="16" fillId="0" borderId="61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176" fontId="18" fillId="34" borderId="53" xfId="0" applyNumberFormat="1" applyFont="1" applyFill="1" applyBorder="1" applyAlignment="1">
      <alignment horizontal="center" vertical="center" shrinkToFit="1"/>
    </xf>
    <xf numFmtId="176" fontId="18" fillId="34" borderId="54" xfId="0" applyNumberFormat="1" applyFont="1" applyFill="1" applyBorder="1" applyAlignment="1">
      <alignment horizontal="center" vertical="center" shrinkToFit="1"/>
    </xf>
    <xf numFmtId="176" fontId="18" fillId="34" borderId="46" xfId="0" applyNumberFormat="1" applyFont="1" applyFill="1" applyBorder="1" applyAlignment="1">
      <alignment horizontal="center" vertical="center" shrinkToFit="1"/>
    </xf>
    <xf numFmtId="0" fontId="18" fillId="34" borderId="53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63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6" fillId="0" borderId="63" xfId="0" applyFont="1" applyFill="1" applyBorder="1" applyAlignment="1">
      <alignment vertical="center" wrapText="1"/>
    </xf>
    <xf numFmtId="0" fontId="16" fillId="0" borderId="65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66" xfId="0" applyFont="1" applyFill="1" applyBorder="1" applyAlignment="1">
      <alignment vertical="center"/>
    </xf>
    <xf numFmtId="0" fontId="18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69" xfId="0" applyFont="1" applyBorder="1" applyAlignment="1">
      <alignment horizontal="right"/>
    </xf>
    <xf numFmtId="0" fontId="18" fillId="34" borderId="70" xfId="0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0" fontId="18" fillId="34" borderId="71" xfId="0" applyFont="1" applyFill="1" applyBorder="1" applyAlignment="1">
      <alignment horizontal="center" vertical="center" wrapText="1" shrinkToFit="1"/>
    </xf>
    <xf numFmtId="0" fontId="16" fillId="0" borderId="72" xfId="0" applyFont="1" applyBorder="1" applyAlignment="1">
      <alignment horizontal="left" vertical="center" wrapText="1" shrinkToFit="1"/>
    </xf>
    <xf numFmtId="0" fontId="16" fillId="0" borderId="55" xfId="0" applyFont="1" applyBorder="1" applyAlignment="1">
      <alignment horizontal="left" vertical="center" wrapText="1" shrinkToFit="1"/>
    </xf>
    <xf numFmtId="0" fontId="16" fillId="0" borderId="38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39" xfId="0" applyFont="1" applyBorder="1" applyAlignment="1">
      <alignment horizontal="left" vertical="center" wrapText="1" shrinkToFit="1"/>
    </xf>
    <xf numFmtId="0" fontId="16" fillId="0" borderId="66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6" fillId="0" borderId="42" xfId="0" applyFont="1" applyBorder="1" applyAlignment="1">
      <alignment horizontal="left" vertical="center" wrapText="1" shrinkToFit="1"/>
    </xf>
    <xf numFmtId="0" fontId="16" fillId="0" borderId="73" xfId="0" applyFont="1" applyBorder="1" applyAlignment="1">
      <alignment horizontal="left" vertical="center" wrapText="1" shrinkToFit="1"/>
    </xf>
    <xf numFmtId="0" fontId="18" fillId="0" borderId="67" xfId="0" applyFont="1" applyBorder="1" applyAlignment="1">
      <alignment horizontal="center" vertical="center" wrapText="1" shrinkToFit="1"/>
    </xf>
    <xf numFmtId="0" fontId="18" fillId="0" borderId="68" xfId="0" applyFont="1" applyBorder="1" applyAlignment="1">
      <alignment horizontal="center" vertical="center" wrapText="1" shrinkToFit="1"/>
    </xf>
    <xf numFmtId="0" fontId="18" fillId="0" borderId="74" xfId="0" applyFont="1" applyBorder="1" applyAlignment="1">
      <alignment horizontal="center" vertical="center" wrapText="1" shrinkToFit="1"/>
    </xf>
    <xf numFmtId="0" fontId="16" fillId="0" borderId="62" xfId="0" applyFont="1" applyBorder="1" applyAlignment="1">
      <alignment horizontal="left" vertical="center" wrapText="1" shrinkToFit="1"/>
    </xf>
    <xf numFmtId="0" fontId="16" fillId="0" borderId="75" xfId="0" applyFont="1" applyBorder="1" applyAlignment="1">
      <alignment horizontal="left" vertical="center" wrapText="1" shrinkToFit="1"/>
    </xf>
    <xf numFmtId="0" fontId="16" fillId="0" borderId="76" xfId="0" applyFont="1" applyFill="1" applyBorder="1" applyAlignment="1">
      <alignment horizontal="left" vertical="center" wrapText="1" shrinkToFit="1"/>
    </xf>
    <xf numFmtId="0" fontId="16" fillId="0" borderId="77" xfId="0" applyFont="1" applyFill="1" applyBorder="1" applyAlignment="1">
      <alignment horizontal="left" vertical="center" wrapText="1" shrinkToFit="1"/>
    </xf>
    <xf numFmtId="0" fontId="18" fillId="34" borderId="40" xfId="0" applyFont="1" applyFill="1" applyBorder="1" applyAlignment="1">
      <alignment horizontal="center" vertical="center" wrapText="1" shrinkToFit="1"/>
    </xf>
    <xf numFmtId="0" fontId="18" fillId="34" borderId="55" xfId="0" applyFont="1" applyFill="1" applyBorder="1" applyAlignment="1">
      <alignment horizontal="center" vertical="center" wrapText="1" shrinkToFit="1"/>
    </xf>
    <xf numFmtId="0" fontId="18" fillId="34" borderId="78" xfId="0" applyFont="1" applyFill="1" applyBorder="1" applyAlignment="1">
      <alignment horizontal="center" vertical="center" wrapText="1" shrinkToFit="1"/>
    </xf>
    <xf numFmtId="0" fontId="16" fillId="0" borderId="69" xfId="0" applyFont="1" applyBorder="1" applyAlignment="1">
      <alignment horizontal="left" vertical="center" wrapText="1" shrinkToFit="1"/>
    </xf>
    <xf numFmtId="0" fontId="18" fillId="34" borderId="53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7" fillId="34" borderId="53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48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78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</cellXfs>
  <cellStyles count="6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202" xfId="62"/>
    <cellStyle name="콤마_1202" xfId="63"/>
    <cellStyle name="Currency" xfId="64"/>
    <cellStyle name="Currency [0]" xfId="65"/>
    <cellStyle name="표준_kc-elec system check list" xfId="66"/>
    <cellStyle name="Hyperlink" xfId="67"/>
    <cellStyle name="AeE­ [0]_INQUIRY ¿μ¾÷AßAø " xfId="68"/>
    <cellStyle name="AeE­_INQUIRY ¿μ¾÷AßAø " xfId="69"/>
    <cellStyle name="AÞ¸¶ [0]_INQUIRY ¿μ¾÷AßAø " xfId="70"/>
    <cellStyle name="AÞ¸¶_INQUIRY ¿μ¾÷AßAø " xfId="71"/>
    <cellStyle name="C￥AØ_¿μ¾÷CoE² 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Header1" xfId="77"/>
    <cellStyle name="Header2" xfId="78"/>
    <cellStyle name="Normal_ SG&amp;A Bridge 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8.88671875" defaultRowHeight="13.5"/>
  <sheetData>
    <row r="1" spans="1:12" s="32" customFormat="1" ht="30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32" customFormat="1" ht="30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2" customFormat="1" ht="49.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32" customFormat="1" ht="37.5" customHeight="1">
      <c r="A4" s="166" t="s">
        <v>190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s="35" customFormat="1" ht="49.5" customHeight="1">
      <c r="A5" s="80" t="s">
        <v>38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32" customFormat="1" ht="30" customHeight="1">
      <c r="A6" s="33"/>
      <c r="B6" s="34"/>
      <c r="C6" s="34"/>
      <c r="D6" s="34"/>
      <c r="E6" s="34"/>
      <c r="F6" s="49"/>
      <c r="G6" s="34"/>
      <c r="H6" s="34"/>
      <c r="I6" s="34"/>
      <c r="J6" s="34"/>
      <c r="K6" s="34"/>
      <c r="L6" s="34"/>
    </row>
    <row r="7" spans="1:12" s="32" customFormat="1" ht="30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s="32" customFormat="1" ht="30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32" customFormat="1" ht="30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s="32" customFormat="1" ht="30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2" customFormat="1" ht="30" customHeight="1">
      <c r="A11" s="165" t="s">
        <v>83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s="32" customFormat="1" ht="30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32" customFormat="1" ht="30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</sheetData>
  <sheetProtection selectLockedCells="1" selectUnlockedCells="1"/>
  <mergeCells count="2">
    <mergeCell ref="A4:L4"/>
    <mergeCell ref="A11:L11"/>
  </mergeCells>
  <printOptions/>
  <pageMargins left="0.7480314960629921" right="0.7480314960629921" top="0.984251968503937" bottom="0.984251968503937" header="0.5118110236220472" footer="0.5118110236220472"/>
  <pageSetup firstPageNumber="9" useFirstPageNumber="1"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Normal="70" zoomScaleSheetLayoutView="100" zoomScalePageLayoutView="0" workbookViewId="0" topLeftCell="A1">
      <selection activeCell="B36" sqref="B36"/>
    </sheetView>
  </sheetViews>
  <sheetFormatPr defaultColWidth="8.88671875" defaultRowHeight="13.5"/>
  <cols>
    <col min="1" max="1" width="8.4453125" style="14" customWidth="1"/>
    <col min="2" max="2" width="20.10546875" style="14" customWidth="1"/>
    <col min="3" max="3" width="15.77734375" style="14" customWidth="1"/>
    <col min="4" max="4" width="14.10546875" style="14" customWidth="1"/>
    <col min="5" max="5" width="15.77734375" style="14" customWidth="1"/>
    <col min="6" max="6" width="17.77734375" style="14" customWidth="1"/>
    <col min="7" max="7" width="13.88671875" style="14" customWidth="1"/>
    <col min="8" max="8" width="6.5546875" style="14" hidden="1" customWidth="1"/>
    <col min="9" max="16384" width="8.88671875" style="14" customWidth="1"/>
  </cols>
  <sheetData>
    <row r="1" spans="1:7" ht="37.5" customHeight="1">
      <c r="A1" s="167" t="s">
        <v>190</v>
      </c>
      <c r="B1" s="167"/>
      <c r="C1" s="167"/>
      <c r="D1" s="167"/>
      <c r="E1" s="167"/>
      <c r="F1" s="167"/>
      <c r="G1" s="167"/>
    </row>
    <row r="2" ht="6.75" customHeight="1"/>
    <row r="3" spans="1:3" ht="18" customHeight="1">
      <c r="A3" s="171" t="s">
        <v>23</v>
      </c>
      <c r="B3" s="171"/>
      <c r="C3" s="171"/>
    </row>
    <row r="4" ht="6.75" customHeight="1"/>
    <row r="5" ht="19.5" customHeight="1">
      <c r="A5" s="15" t="s">
        <v>39</v>
      </c>
    </row>
    <row r="6" s="16" customFormat="1" ht="19.5" customHeight="1">
      <c r="B6" s="16" t="s">
        <v>68</v>
      </c>
    </row>
    <row r="7" s="16" customFormat="1" ht="19.5" customHeight="1">
      <c r="B7" s="16" t="s">
        <v>69</v>
      </c>
    </row>
    <row r="8" s="16" customFormat="1" ht="19.5" customHeight="1">
      <c r="B8" s="16" t="s">
        <v>70</v>
      </c>
    </row>
    <row r="9" ht="6.75" customHeight="1"/>
    <row r="10" ht="18.75" customHeight="1">
      <c r="A10" s="15" t="s">
        <v>40</v>
      </c>
    </row>
    <row r="11" spans="2:3" s="16" customFormat="1" ht="18.75" customHeight="1">
      <c r="B11" s="16" t="s">
        <v>36</v>
      </c>
      <c r="C11" s="16" t="s">
        <v>71</v>
      </c>
    </row>
    <row r="12" s="16" customFormat="1" ht="18.75" customHeight="1">
      <c r="B12" s="16" t="s">
        <v>76</v>
      </c>
    </row>
    <row r="13" s="16" customFormat="1" ht="18.75" customHeight="1">
      <c r="B13" s="16" t="s">
        <v>72</v>
      </c>
    </row>
    <row r="14" s="16" customFormat="1" ht="18.75" customHeight="1">
      <c r="B14" s="16" t="s">
        <v>73</v>
      </c>
    </row>
    <row r="15" s="16" customFormat="1" ht="18.75" customHeight="1">
      <c r="B15" s="16" t="s">
        <v>74</v>
      </c>
    </row>
    <row r="16" s="16" customFormat="1" ht="18.75" customHeight="1">
      <c r="B16" s="16" t="s">
        <v>75</v>
      </c>
    </row>
    <row r="17" s="16" customFormat="1" ht="6.75" customHeight="1"/>
    <row r="18" ht="18.75" customHeight="1">
      <c r="A18" s="15" t="s">
        <v>18</v>
      </c>
    </row>
    <row r="19" ht="19.5" customHeight="1">
      <c r="B19" s="16" t="s">
        <v>24</v>
      </c>
    </row>
    <row r="20" spans="2:7" ht="16.5">
      <c r="B20" s="16"/>
      <c r="G20" s="51" t="s">
        <v>85</v>
      </c>
    </row>
    <row r="21" spans="2:8" ht="14.25">
      <c r="B21" s="170" t="s">
        <v>41</v>
      </c>
      <c r="C21" s="172" t="s">
        <v>42</v>
      </c>
      <c r="D21" s="173"/>
      <c r="E21" s="174"/>
      <c r="F21" s="170" t="s">
        <v>43</v>
      </c>
      <c r="G21" s="168" t="s">
        <v>25</v>
      </c>
      <c r="H21" s="17"/>
    </row>
    <row r="22" spans="2:8" ht="18.75" customHeight="1">
      <c r="B22" s="169"/>
      <c r="C22" s="18" t="s">
        <v>15</v>
      </c>
      <c r="D22" s="18" t="s">
        <v>16</v>
      </c>
      <c r="E22" s="18" t="s">
        <v>17</v>
      </c>
      <c r="F22" s="169"/>
      <c r="G22" s="169"/>
      <c r="H22" s="17"/>
    </row>
    <row r="23" spans="2:8" ht="18.75" customHeight="1">
      <c r="B23" s="58">
        <v>167417</v>
      </c>
      <c r="C23" s="58">
        <v>27840</v>
      </c>
      <c r="D23" s="58">
        <v>64785</v>
      </c>
      <c r="E23" s="19">
        <f>C23-D23</f>
        <v>-36945</v>
      </c>
      <c r="F23" s="58">
        <v>130472</v>
      </c>
      <c r="G23" s="18"/>
      <c r="H23" s="17"/>
    </row>
    <row r="24" spans="1:7" ht="18.75" customHeight="1">
      <c r="A24" s="75"/>
      <c r="B24" s="16" t="s">
        <v>77</v>
      </c>
      <c r="C24" s="76"/>
      <c r="D24" s="76"/>
      <c r="E24" s="76"/>
      <c r="F24" s="76"/>
      <c r="G24" s="76"/>
    </row>
    <row r="25" ht="18.75" customHeight="1">
      <c r="B25" s="16" t="s">
        <v>84</v>
      </c>
    </row>
    <row r="26" ht="18.75" customHeight="1">
      <c r="B26" s="16" t="s">
        <v>78</v>
      </c>
    </row>
    <row r="27" ht="18.75" customHeight="1">
      <c r="B27" s="16" t="s">
        <v>79</v>
      </c>
    </row>
    <row r="28" ht="15" customHeight="1"/>
  </sheetData>
  <sheetProtection/>
  <mergeCells count="6">
    <mergeCell ref="A1:G1"/>
    <mergeCell ref="G21:G22"/>
    <mergeCell ref="B21:B22"/>
    <mergeCell ref="A3:C3"/>
    <mergeCell ref="C21:E21"/>
    <mergeCell ref="F21:F22"/>
  </mergeCells>
  <printOptions/>
  <pageMargins left="0.984251968503937" right="0.984251968503937" top="0.7874015748031497" bottom="0.7874015748031497" header="0.5118110236220472" footer="0.5118110236220472"/>
  <pageSetup firstPageNumber="11" useFirstPageNumber="1" fitToHeight="0" horizontalDpi="300" verticalDpi="300" orientation="landscape" paperSize="9" r:id="rId1"/>
  <headerFooter differentOddEven="1" alignWithMargins="0">
    <evenHeader>&amp;C- &amp;P -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A17" sqref="A17"/>
    </sheetView>
  </sheetViews>
  <sheetFormatPr defaultColWidth="8.88671875" defaultRowHeight="13.5"/>
  <cols>
    <col min="1" max="1" width="16.77734375" style="14" customWidth="1"/>
    <col min="2" max="3" width="14.77734375" style="14" customWidth="1"/>
    <col min="4" max="4" width="13.3359375" style="14" customWidth="1"/>
    <col min="5" max="5" width="18.77734375" style="14" customWidth="1"/>
    <col min="6" max="7" width="14.77734375" style="14" customWidth="1"/>
    <col min="8" max="8" width="13.3359375" style="14" customWidth="1"/>
    <col min="9" max="16384" width="8.88671875" style="14" customWidth="1"/>
  </cols>
  <sheetData>
    <row r="1" spans="1:4" ht="16.5" customHeight="1">
      <c r="A1" s="171" t="s">
        <v>86</v>
      </c>
      <c r="B1" s="171"/>
      <c r="C1" s="171"/>
      <c r="D1" s="171"/>
    </row>
    <row r="2" spans="1:4" ht="14.25" customHeight="1">
      <c r="A2" s="20"/>
      <c r="B2" s="20"/>
      <c r="C2" s="20"/>
      <c r="D2" s="20"/>
    </row>
    <row r="3" spans="1:4" ht="19.5" customHeight="1">
      <c r="A3" s="21" t="s">
        <v>87</v>
      </c>
      <c r="B3" s="20"/>
      <c r="C3" s="20"/>
      <c r="D3" s="20"/>
    </row>
    <row r="4" ht="15" customHeight="1" thickBot="1">
      <c r="H4" s="51" t="s">
        <v>88</v>
      </c>
    </row>
    <row r="5" spans="1:8" s="22" customFormat="1" ht="36" customHeight="1">
      <c r="A5" s="175" t="s">
        <v>89</v>
      </c>
      <c r="B5" s="176"/>
      <c r="C5" s="176"/>
      <c r="D5" s="176"/>
      <c r="E5" s="176" t="s">
        <v>90</v>
      </c>
      <c r="F5" s="176"/>
      <c r="G5" s="176"/>
      <c r="H5" s="177"/>
    </row>
    <row r="6" spans="1:8" s="22" customFormat="1" ht="46.5" customHeight="1" thickBot="1">
      <c r="A6" s="64" t="s">
        <v>91</v>
      </c>
      <c r="B6" s="65" t="s">
        <v>92</v>
      </c>
      <c r="C6" s="65" t="s">
        <v>93</v>
      </c>
      <c r="D6" s="65" t="s">
        <v>94</v>
      </c>
      <c r="E6" s="66" t="s">
        <v>91</v>
      </c>
      <c r="F6" s="65" t="s">
        <v>95</v>
      </c>
      <c r="G6" s="65" t="s">
        <v>96</v>
      </c>
      <c r="H6" s="67" t="s">
        <v>94</v>
      </c>
    </row>
    <row r="7" spans="1:8" s="23" customFormat="1" ht="33" customHeight="1" thickTop="1">
      <c r="A7" s="63" t="s">
        <v>97</v>
      </c>
      <c r="B7" s="152">
        <f>SUM(B8:B16)</f>
        <v>211923</v>
      </c>
      <c r="C7" s="152">
        <f>SUM(C8:C16)</f>
        <v>195257</v>
      </c>
      <c r="D7" s="153">
        <f>C7-B7</f>
        <v>-16666</v>
      </c>
      <c r="E7" s="85" t="s">
        <v>97</v>
      </c>
      <c r="F7" s="152">
        <f>SUM(F8:F16)</f>
        <v>211923</v>
      </c>
      <c r="G7" s="152">
        <f>SUM(G8:G16)</f>
        <v>195257</v>
      </c>
      <c r="H7" s="154">
        <f>G7-F7</f>
        <v>-16666</v>
      </c>
    </row>
    <row r="8" spans="1:8" s="16" customFormat="1" ht="33" customHeight="1">
      <c r="A8" s="61" t="s">
        <v>98</v>
      </c>
      <c r="B8" s="86">
        <v>0</v>
      </c>
      <c r="C8" s="86">
        <v>0</v>
      </c>
      <c r="D8" s="87">
        <f aca="true" t="shared" si="0" ref="D8:D16">C8-B8</f>
        <v>0</v>
      </c>
      <c r="E8" s="60" t="s">
        <v>99</v>
      </c>
      <c r="F8" s="88">
        <v>55733</v>
      </c>
      <c r="G8" s="50">
        <v>59785</v>
      </c>
      <c r="H8" s="89">
        <f aca="true" t="shared" si="1" ref="H8:H16">G8-F8</f>
        <v>4052</v>
      </c>
    </row>
    <row r="9" spans="1:8" s="16" customFormat="1" ht="33" customHeight="1">
      <c r="A9" s="61" t="s">
        <v>100</v>
      </c>
      <c r="B9" s="86">
        <v>0</v>
      </c>
      <c r="C9" s="86">
        <v>0</v>
      </c>
      <c r="D9" s="87">
        <f t="shared" si="0"/>
        <v>0</v>
      </c>
      <c r="E9" s="60" t="s">
        <v>101</v>
      </c>
      <c r="F9" s="50">
        <v>0</v>
      </c>
      <c r="G9" s="50">
        <v>0</v>
      </c>
      <c r="H9" s="89">
        <f t="shared" si="1"/>
        <v>0</v>
      </c>
    </row>
    <row r="10" spans="1:8" s="16" customFormat="1" ht="33" customHeight="1">
      <c r="A10" s="61" t="s">
        <v>102</v>
      </c>
      <c r="B10" s="86">
        <v>0</v>
      </c>
      <c r="C10" s="86">
        <v>0</v>
      </c>
      <c r="D10" s="87">
        <f t="shared" si="0"/>
        <v>0</v>
      </c>
      <c r="E10" s="60" t="s">
        <v>103</v>
      </c>
      <c r="F10" s="50">
        <v>0</v>
      </c>
      <c r="G10" s="50">
        <v>0</v>
      </c>
      <c r="H10" s="89">
        <f t="shared" si="1"/>
        <v>0</v>
      </c>
    </row>
    <row r="11" spans="1:8" s="16" customFormat="1" ht="33" customHeight="1">
      <c r="A11" s="77" t="s">
        <v>104</v>
      </c>
      <c r="B11" s="86">
        <v>0</v>
      </c>
      <c r="C11" s="86">
        <v>0</v>
      </c>
      <c r="D11" s="87">
        <f t="shared" si="0"/>
        <v>0</v>
      </c>
      <c r="E11" s="60" t="s">
        <v>105</v>
      </c>
      <c r="F11" s="50">
        <v>0</v>
      </c>
      <c r="G11" s="50">
        <v>0</v>
      </c>
      <c r="H11" s="89">
        <f t="shared" si="1"/>
        <v>0</v>
      </c>
    </row>
    <row r="12" spans="1:8" s="16" customFormat="1" ht="33" customHeight="1">
      <c r="A12" s="61" t="s">
        <v>106</v>
      </c>
      <c r="B12" s="86">
        <v>0</v>
      </c>
      <c r="C12" s="86">
        <v>0</v>
      </c>
      <c r="D12" s="87">
        <f t="shared" si="0"/>
        <v>0</v>
      </c>
      <c r="E12" s="60" t="s">
        <v>107</v>
      </c>
      <c r="F12" s="88">
        <v>0</v>
      </c>
      <c r="G12" s="88">
        <v>0</v>
      </c>
      <c r="H12" s="89">
        <f t="shared" si="1"/>
        <v>0</v>
      </c>
    </row>
    <row r="13" spans="1:8" s="16" customFormat="1" ht="33" customHeight="1">
      <c r="A13" s="61" t="s">
        <v>108</v>
      </c>
      <c r="B13" s="86">
        <v>163873</v>
      </c>
      <c r="C13" s="86">
        <v>167417</v>
      </c>
      <c r="D13" s="87">
        <f t="shared" si="0"/>
        <v>3544</v>
      </c>
      <c r="E13" s="60" t="s">
        <v>109</v>
      </c>
      <c r="F13" s="88">
        <v>151190</v>
      </c>
      <c r="G13" s="88">
        <v>130472</v>
      </c>
      <c r="H13" s="89">
        <f t="shared" si="1"/>
        <v>-20718</v>
      </c>
    </row>
    <row r="14" spans="1:8" s="16" customFormat="1" ht="33" customHeight="1">
      <c r="A14" s="61" t="s">
        <v>110</v>
      </c>
      <c r="B14" s="86">
        <v>0</v>
      </c>
      <c r="C14" s="86">
        <v>0</v>
      </c>
      <c r="D14" s="87">
        <f t="shared" si="0"/>
        <v>0</v>
      </c>
      <c r="E14" s="60" t="s">
        <v>111</v>
      </c>
      <c r="F14" s="88">
        <v>0</v>
      </c>
      <c r="G14" s="88">
        <v>0</v>
      </c>
      <c r="H14" s="89">
        <f t="shared" si="1"/>
        <v>0</v>
      </c>
    </row>
    <row r="15" spans="1:8" s="16" customFormat="1" ht="33" customHeight="1">
      <c r="A15" s="61" t="s">
        <v>112</v>
      </c>
      <c r="B15" s="86">
        <v>5950</v>
      </c>
      <c r="C15" s="86">
        <v>3840</v>
      </c>
      <c r="D15" s="87">
        <f t="shared" si="0"/>
        <v>-2110</v>
      </c>
      <c r="E15" s="60" t="s">
        <v>113</v>
      </c>
      <c r="F15" s="88">
        <v>0</v>
      </c>
      <c r="G15" s="88">
        <v>0</v>
      </c>
      <c r="H15" s="89">
        <f t="shared" si="1"/>
        <v>0</v>
      </c>
    </row>
    <row r="16" spans="1:8" ht="33" customHeight="1" thickBot="1">
      <c r="A16" s="90" t="s">
        <v>189</v>
      </c>
      <c r="B16" s="91">
        <v>42100</v>
      </c>
      <c r="C16" s="91">
        <v>24000</v>
      </c>
      <c r="D16" s="92">
        <f t="shared" si="0"/>
        <v>-18100</v>
      </c>
      <c r="E16" s="62" t="s">
        <v>114</v>
      </c>
      <c r="F16" s="91">
        <v>5000</v>
      </c>
      <c r="G16" s="91">
        <v>5000</v>
      </c>
      <c r="H16" s="93">
        <f t="shared" si="1"/>
        <v>0</v>
      </c>
    </row>
  </sheetData>
  <sheetProtection/>
  <mergeCells count="3">
    <mergeCell ref="A1:D1"/>
    <mergeCell ref="A5:D5"/>
    <mergeCell ref="E5:H5"/>
  </mergeCells>
  <printOptions/>
  <pageMargins left="0.3937007874015748" right="0.3937007874015748" top="0.7874015748031497" bottom="0.7874015748031497" header="0.5118110236220472" footer="0.5118110236220472"/>
  <pageSetup firstPageNumber="13" useFirstPageNumber="1"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0">
      <selection activeCell="E9" sqref="E9"/>
    </sheetView>
  </sheetViews>
  <sheetFormatPr defaultColWidth="8.88671875" defaultRowHeight="13.5"/>
  <cols>
    <col min="1" max="3" width="3.77734375" style="24" customWidth="1"/>
    <col min="4" max="4" width="17.77734375" style="24" customWidth="1"/>
    <col min="5" max="7" width="13.77734375" style="24" customWidth="1"/>
    <col min="8" max="8" width="50.77734375" style="24" customWidth="1"/>
    <col min="9" max="16384" width="8.88671875" style="24" customWidth="1"/>
  </cols>
  <sheetData>
    <row r="1" spans="1:5" s="26" customFormat="1" ht="30" customHeight="1">
      <c r="A1" s="25"/>
      <c r="B1" s="25" t="s">
        <v>115</v>
      </c>
      <c r="C1" s="25"/>
      <c r="D1" s="25"/>
      <c r="E1" s="25"/>
    </row>
    <row r="2" spans="1:8" ht="15.75" customHeight="1" thickBot="1">
      <c r="A2" s="94"/>
      <c r="B2" s="94"/>
      <c r="C2" s="94"/>
      <c r="D2" s="95"/>
      <c r="E2" s="95"/>
      <c r="H2" s="96" t="s">
        <v>116</v>
      </c>
    </row>
    <row r="3" spans="1:8" s="27" customFormat="1" ht="30" customHeight="1">
      <c r="A3" s="178" t="s">
        <v>117</v>
      </c>
      <c r="B3" s="179"/>
      <c r="C3" s="179"/>
      <c r="D3" s="179"/>
      <c r="E3" s="180" t="s">
        <v>118</v>
      </c>
      <c r="F3" s="182" t="s">
        <v>119</v>
      </c>
      <c r="G3" s="184" t="s">
        <v>120</v>
      </c>
      <c r="H3" s="186" t="s">
        <v>121</v>
      </c>
    </row>
    <row r="4" spans="1:8" s="27" customFormat="1" ht="30" customHeight="1">
      <c r="A4" s="97" t="s">
        <v>19</v>
      </c>
      <c r="B4" s="98" t="s">
        <v>20</v>
      </c>
      <c r="C4" s="98" t="s">
        <v>21</v>
      </c>
      <c r="D4" s="99" t="s">
        <v>22</v>
      </c>
      <c r="E4" s="181"/>
      <c r="F4" s="183"/>
      <c r="G4" s="185"/>
      <c r="H4" s="187"/>
    </row>
    <row r="5" spans="1:8" s="28" customFormat="1" ht="30" customHeight="1">
      <c r="A5" s="188" t="s">
        <v>122</v>
      </c>
      <c r="B5" s="189"/>
      <c r="C5" s="189"/>
      <c r="D5" s="189"/>
      <c r="E5" s="100">
        <f>E6+E11</f>
        <v>48050</v>
      </c>
      <c r="F5" s="100">
        <f>F6+F11</f>
        <v>27840</v>
      </c>
      <c r="G5" s="79">
        <f>F5-E5</f>
        <v>-20210</v>
      </c>
      <c r="H5" s="101"/>
    </row>
    <row r="6" spans="1:8" s="28" customFormat="1" ht="30" customHeight="1">
      <c r="A6" s="52"/>
      <c r="B6" s="190" t="s">
        <v>123</v>
      </c>
      <c r="C6" s="189"/>
      <c r="D6" s="189"/>
      <c r="E6" s="100">
        <f>E7+E9</f>
        <v>28050</v>
      </c>
      <c r="F6" s="100">
        <f>F7+F9</f>
        <v>7840</v>
      </c>
      <c r="G6" s="79">
        <f aca="true" t="shared" si="0" ref="G6:G21">F6-E6</f>
        <v>-20210</v>
      </c>
      <c r="H6" s="101"/>
    </row>
    <row r="7" spans="1:8" s="28" customFormat="1" ht="30" customHeight="1">
      <c r="A7" s="53"/>
      <c r="B7" s="54"/>
      <c r="C7" s="190" t="s">
        <v>131</v>
      </c>
      <c r="D7" s="191"/>
      <c r="E7" s="100">
        <f>E8</f>
        <v>22100</v>
      </c>
      <c r="F7" s="100">
        <f>F8</f>
        <v>4000</v>
      </c>
      <c r="G7" s="79">
        <f t="shared" si="0"/>
        <v>-18100</v>
      </c>
      <c r="H7" s="101"/>
    </row>
    <row r="8" spans="1:8" s="28" customFormat="1" ht="33" customHeight="1">
      <c r="A8" s="53"/>
      <c r="B8" s="54"/>
      <c r="C8" s="56"/>
      <c r="D8" s="81" t="s">
        <v>66</v>
      </c>
      <c r="E8" s="100">
        <v>22100</v>
      </c>
      <c r="F8" s="100">
        <v>4000</v>
      </c>
      <c r="G8" s="79">
        <f t="shared" si="0"/>
        <v>-18100</v>
      </c>
      <c r="H8" s="101" t="s">
        <v>133</v>
      </c>
    </row>
    <row r="9" spans="1:8" s="28" customFormat="1" ht="30" customHeight="1">
      <c r="A9" s="164"/>
      <c r="B9" s="54"/>
      <c r="C9" s="189" t="s">
        <v>124</v>
      </c>
      <c r="D9" s="191"/>
      <c r="E9" s="100">
        <f>E10</f>
        <v>5950</v>
      </c>
      <c r="F9" s="100">
        <f>F10</f>
        <v>3840</v>
      </c>
      <c r="G9" s="79">
        <f>F9-E9</f>
        <v>-2110</v>
      </c>
      <c r="H9" s="101"/>
    </row>
    <row r="10" spans="1:8" s="28" customFormat="1" ht="33" customHeight="1">
      <c r="A10" s="53"/>
      <c r="B10" s="55"/>
      <c r="C10" s="56"/>
      <c r="D10" s="81" t="s">
        <v>125</v>
      </c>
      <c r="E10" s="100">
        <v>5950</v>
      </c>
      <c r="F10" s="100">
        <v>3840</v>
      </c>
      <c r="G10" s="79">
        <f>F10-E10</f>
        <v>-2110</v>
      </c>
      <c r="H10" s="101" t="s">
        <v>132</v>
      </c>
    </row>
    <row r="11" spans="1:8" s="28" customFormat="1" ht="30" customHeight="1">
      <c r="A11" s="53"/>
      <c r="B11" s="190" t="s">
        <v>35</v>
      </c>
      <c r="C11" s="189"/>
      <c r="D11" s="189"/>
      <c r="E11" s="100">
        <f>E12</f>
        <v>20000</v>
      </c>
      <c r="F11" s="100">
        <f>F12</f>
        <v>20000</v>
      </c>
      <c r="G11" s="79">
        <f>F11-E11</f>
        <v>0</v>
      </c>
      <c r="H11" s="101"/>
    </row>
    <row r="12" spans="1:8" s="28" customFormat="1" ht="30" customHeight="1">
      <c r="A12" s="53"/>
      <c r="B12" s="54"/>
      <c r="C12" s="190" t="s">
        <v>134</v>
      </c>
      <c r="D12" s="191"/>
      <c r="E12" s="100">
        <f>E13</f>
        <v>20000</v>
      </c>
      <c r="F12" s="100">
        <f>F13</f>
        <v>20000</v>
      </c>
      <c r="G12" s="79">
        <f>F12-E12</f>
        <v>0</v>
      </c>
      <c r="H12" s="101"/>
    </row>
    <row r="13" spans="1:8" s="28" customFormat="1" ht="33" customHeight="1">
      <c r="A13" s="53"/>
      <c r="B13" s="54"/>
      <c r="C13" s="57"/>
      <c r="D13" s="151" t="s">
        <v>135</v>
      </c>
      <c r="E13" s="106">
        <v>20000</v>
      </c>
      <c r="F13" s="106">
        <v>20000</v>
      </c>
      <c r="G13" s="79">
        <f>F13-E13</f>
        <v>0</v>
      </c>
      <c r="H13" s="107" t="s">
        <v>136</v>
      </c>
    </row>
    <row r="14" spans="1:8" s="28" customFormat="1" ht="30" customHeight="1">
      <c r="A14" s="188" t="s">
        <v>126</v>
      </c>
      <c r="B14" s="189"/>
      <c r="C14" s="189"/>
      <c r="D14" s="189"/>
      <c r="E14" s="100">
        <f>E15</f>
        <v>163873</v>
      </c>
      <c r="F14" s="100">
        <f>F15</f>
        <v>167417</v>
      </c>
      <c r="G14" s="113">
        <f t="shared" si="0"/>
        <v>3544</v>
      </c>
      <c r="H14" s="101"/>
    </row>
    <row r="15" spans="1:8" s="28" customFormat="1" ht="30" customHeight="1">
      <c r="A15" s="53"/>
      <c r="B15" s="192" t="s">
        <v>127</v>
      </c>
      <c r="C15" s="193"/>
      <c r="D15" s="193"/>
      <c r="E15" s="111">
        <f>E16</f>
        <v>163873</v>
      </c>
      <c r="F15" s="111">
        <f>F16</f>
        <v>167417</v>
      </c>
      <c r="G15" s="78">
        <f t="shared" si="0"/>
        <v>3544</v>
      </c>
      <c r="H15" s="112"/>
    </row>
    <row r="16" spans="1:8" s="28" customFormat="1" ht="30" customHeight="1" thickBot="1">
      <c r="A16" s="109"/>
      <c r="B16" s="110"/>
      <c r="C16" s="194" t="s">
        <v>128</v>
      </c>
      <c r="D16" s="195"/>
      <c r="E16" s="102">
        <f>E20</f>
        <v>163873</v>
      </c>
      <c r="F16" s="102">
        <f>F20</f>
        <v>167417</v>
      </c>
      <c r="G16" s="103">
        <f t="shared" si="0"/>
        <v>3544</v>
      </c>
      <c r="H16" s="104"/>
    </row>
    <row r="17" spans="1:8" ht="15.75" customHeight="1" thickBot="1">
      <c r="A17" s="94"/>
      <c r="B17" s="94"/>
      <c r="C17" s="94"/>
      <c r="D17" s="95"/>
      <c r="E17" s="95"/>
      <c r="H17" s="96" t="s">
        <v>34</v>
      </c>
    </row>
    <row r="18" spans="1:8" s="27" customFormat="1" ht="30" customHeight="1">
      <c r="A18" s="178" t="s">
        <v>117</v>
      </c>
      <c r="B18" s="179"/>
      <c r="C18" s="179"/>
      <c r="D18" s="179"/>
      <c r="E18" s="180" t="s">
        <v>118</v>
      </c>
      <c r="F18" s="182" t="s">
        <v>119</v>
      </c>
      <c r="G18" s="184" t="s">
        <v>120</v>
      </c>
      <c r="H18" s="186" t="s">
        <v>121</v>
      </c>
    </row>
    <row r="19" spans="1:8" s="27" customFormat="1" ht="30" customHeight="1">
      <c r="A19" s="97" t="s">
        <v>19</v>
      </c>
      <c r="B19" s="98" t="s">
        <v>20</v>
      </c>
      <c r="C19" s="98" t="s">
        <v>21</v>
      </c>
      <c r="D19" s="99" t="s">
        <v>22</v>
      </c>
      <c r="E19" s="181"/>
      <c r="F19" s="183"/>
      <c r="G19" s="185"/>
      <c r="H19" s="187"/>
    </row>
    <row r="20" spans="1:8" s="28" customFormat="1" ht="33" customHeight="1" thickBot="1">
      <c r="A20" s="53"/>
      <c r="B20" s="54"/>
      <c r="C20" s="57"/>
      <c r="D20" s="105" t="s">
        <v>129</v>
      </c>
      <c r="E20" s="106">
        <v>163873</v>
      </c>
      <c r="F20" s="106">
        <v>167417</v>
      </c>
      <c r="G20" s="79">
        <f t="shared" si="0"/>
        <v>3544</v>
      </c>
      <c r="H20" s="107" t="s">
        <v>137</v>
      </c>
    </row>
    <row r="21" spans="1:8" s="28" customFormat="1" ht="30" customHeight="1" thickBot="1" thickTop="1">
      <c r="A21" s="196" t="s">
        <v>130</v>
      </c>
      <c r="B21" s="197"/>
      <c r="C21" s="197"/>
      <c r="D21" s="197"/>
      <c r="E21" s="155">
        <f>SUM(E5,E14)</f>
        <v>211923</v>
      </c>
      <c r="F21" s="155">
        <f>SUM(F5,F14)</f>
        <v>195257</v>
      </c>
      <c r="G21" s="156">
        <f t="shared" si="0"/>
        <v>-16666</v>
      </c>
      <c r="H21" s="157"/>
    </row>
    <row r="22" ht="19.5" customHeight="1"/>
    <row r="23" ht="16.5">
      <c r="H23" s="108"/>
    </row>
  </sheetData>
  <sheetProtection/>
  <mergeCells count="20">
    <mergeCell ref="H18:H19"/>
    <mergeCell ref="B15:D15"/>
    <mergeCell ref="C16:D16"/>
    <mergeCell ref="A21:D21"/>
    <mergeCell ref="A18:D18"/>
    <mergeCell ref="E18:E19"/>
    <mergeCell ref="F18:F19"/>
    <mergeCell ref="G18:G19"/>
    <mergeCell ref="B6:D6"/>
    <mergeCell ref="C7:D7"/>
    <mergeCell ref="C9:D9"/>
    <mergeCell ref="A14:D14"/>
    <mergeCell ref="B11:D11"/>
    <mergeCell ref="C12:D12"/>
    <mergeCell ref="A3:D3"/>
    <mergeCell ref="E3:E4"/>
    <mergeCell ref="F3:F4"/>
    <mergeCell ref="G3:G4"/>
    <mergeCell ref="H3:H4"/>
    <mergeCell ref="A5:D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view="pageBreakPreview" zoomScaleNormal="75" zoomScaleSheetLayoutView="100" zoomScalePageLayoutView="0" workbookViewId="0" topLeftCell="A41">
      <selection activeCell="K33" sqref="K33"/>
    </sheetView>
  </sheetViews>
  <sheetFormatPr defaultColWidth="8.88671875" defaultRowHeight="13.5"/>
  <cols>
    <col min="1" max="2" width="3.77734375" style="36" customWidth="1"/>
    <col min="3" max="4" width="4.3359375" style="36" customWidth="1"/>
    <col min="5" max="5" width="3.77734375" style="36" customWidth="1"/>
    <col min="6" max="7" width="2.77734375" style="36" customWidth="1"/>
    <col min="8" max="8" width="5.77734375" style="36" customWidth="1"/>
    <col min="9" max="9" width="47.77734375" style="36" customWidth="1"/>
    <col min="10" max="12" width="13.77734375" style="36" customWidth="1"/>
    <col min="13" max="19" width="3.77734375" style="36" customWidth="1"/>
    <col min="20" max="16384" width="8.88671875" style="36" customWidth="1"/>
  </cols>
  <sheetData>
    <row r="1" spans="1:9" ht="28.5" customHeight="1">
      <c r="A1" s="198" t="s">
        <v>26</v>
      </c>
      <c r="B1" s="198"/>
      <c r="C1" s="198"/>
      <c r="D1" s="198"/>
      <c r="E1" s="29"/>
      <c r="F1" s="29"/>
      <c r="G1" s="29"/>
      <c r="H1" s="16"/>
      <c r="I1" s="16"/>
    </row>
    <row r="2" spans="1:12" ht="15" thickBot="1">
      <c r="A2" s="199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37.5" customHeight="1" thickBot="1">
      <c r="A3" s="72" t="s">
        <v>37</v>
      </c>
      <c r="B3" s="73" t="s">
        <v>27</v>
      </c>
      <c r="C3" s="73" t="s">
        <v>28</v>
      </c>
      <c r="D3" s="73" t="s">
        <v>29</v>
      </c>
      <c r="E3" s="74" t="s">
        <v>30</v>
      </c>
      <c r="F3" s="200" t="s">
        <v>31</v>
      </c>
      <c r="G3" s="201"/>
      <c r="H3" s="202"/>
      <c r="I3" s="114" t="s">
        <v>0</v>
      </c>
      <c r="J3" s="115" t="s">
        <v>44</v>
      </c>
      <c r="K3" s="115" t="s">
        <v>82</v>
      </c>
      <c r="L3" s="116" t="s">
        <v>33</v>
      </c>
    </row>
    <row r="4" spans="1:12" ht="27.75" customHeight="1">
      <c r="A4" s="203" t="s">
        <v>46</v>
      </c>
      <c r="B4" s="204"/>
      <c r="C4" s="204"/>
      <c r="D4" s="204"/>
      <c r="E4" s="204"/>
      <c r="F4" s="204"/>
      <c r="G4" s="204"/>
      <c r="H4" s="204"/>
      <c r="I4" s="204"/>
      <c r="J4" s="84">
        <f>J5</f>
        <v>211923</v>
      </c>
      <c r="K4" s="84">
        <f>K5</f>
        <v>195257</v>
      </c>
      <c r="L4" s="117">
        <f aca="true" t="shared" si="0" ref="L4:L52">K4-J4</f>
        <v>-16666</v>
      </c>
    </row>
    <row r="5" spans="1:12" ht="27.75" customHeight="1">
      <c r="A5" s="37"/>
      <c r="B5" s="205" t="s">
        <v>47</v>
      </c>
      <c r="C5" s="206"/>
      <c r="D5" s="206"/>
      <c r="E5" s="206"/>
      <c r="F5" s="206"/>
      <c r="G5" s="206"/>
      <c r="H5" s="206"/>
      <c r="I5" s="206"/>
      <c r="J5" s="82">
        <f>J6+J50</f>
        <v>211923</v>
      </c>
      <c r="K5" s="82">
        <f>K6+K50</f>
        <v>195257</v>
      </c>
      <c r="L5" s="59">
        <f t="shared" si="0"/>
        <v>-16666</v>
      </c>
    </row>
    <row r="6" spans="1:12" ht="27.75" customHeight="1">
      <c r="A6" s="38"/>
      <c r="B6" s="39"/>
      <c r="C6" s="205" t="s">
        <v>139</v>
      </c>
      <c r="D6" s="206"/>
      <c r="E6" s="206"/>
      <c r="F6" s="206"/>
      <c r="G6" s="206"/>
      <c r="H6" s="206"/>
      <c r="I6" s="206"/>
      <c r="J6" s="82">
        <f aca="true" t="shared" si="1" ref="J6:K9">J7</f>
        <v>60733</v>
      </c>
      <c r="K6" s="82">
        <f t="shared" si="1"/>
        <v>64785</v>
      </c>
      <c r="L6" s="59">
        <f t="shared" si="0"/>
        <v>4052</v>
      </c>
    </row>
    <row r="7" spans="1:12" ht="27.75" customHeight="1">
      <c r="A7" s="38"/>
      <c r="B7" s="40"/>
      <c r="C7" s="39"/>
      <c r="D7" s="205" t="s">
        <v>140</v>
      </c>
      <c r="E7" s="206"/>
      <c r="F7" s="206"/>
      <c r="G7" s="206"/>
      <c r="H7" s="206"/>
      <c r="I7" s="206"/>
      <c r="J7" s="82">
        <f>J8+J17+J28+J33</f>
        <v>60733</v>
      </c>
      <c r="K7" s="82">
        <f>K8+K17+K28+K33</f>
        <v>64785</v>
      </c>
      <c r="L7" s="59">
        <f t="shared" si="0"/>
        <v>4052</v>
      </c>
    </row>
    <row r="8" spans="1:12" ht="27.75" customHeight="1">
      <c r="A8" s="38"/>
      <c r="B8" s="40"/>
      <c r="C8" s="40"/>
      <c r="D8" s="39"/>
      <c r="E8" s="205" t="s">
        <v>48</v>
      </c>
      <c r="F8" s="206"/>
      <c r="G8" s="206"/>
      <c r="H8" s="206"/>
      <c r="I8" s="206"/>
      <c r="J8" s="82">
        <f t="shared" si="1"/>
        <v>16077</v>
      </c>
      <c r="K8" s="82">
        <f t="shared" si="1"/>
        <v>14235</v>
      </c>
      <c r="L8" s="59">
        <f t="shared" si="0"/>
        <v>-1842</v>
      </c>
    </row>
    <row r="9" spans="1:12" ht="27.75" customHeight="1">
      <c r="A9" s="38"/>
      <c r="B9" s="40"/>
      <c r="C9" s="40"/>
      <c r="D9" s="40"/>
      <c r="E9" s="41"/>
      <c r="F9" s="205" t="s">
        <v>32</v>
      </c>
      <c r="G9" s="206"/>
      <c r="H9" s="206"/>
      <c r="I9" s="206"/>
      <c r="J9" s="82">
        <f t="shared" si="1"/>
        <v>16077</v>
      </c>
      <c r="K9" s="82">
        <f t="shared" si="1"/>
        <v>14235</v>
      </c>
      <c r="L9" s="59">
        <f t="shared" si="0"/>
        <v>-1842</v>
      </c>
    </row>
    <row r="10" spans="1:12" ht="27.75" customHeight="1">
      <c r="A10" s="38"/>
      <c r="B10" s="40"/>
      <c r="C10" s="40"/>
      <c r="D10" s="40"/>
      <c r="E10" s="42"/>
      <c r="F10" s="210" t="s">
        <v>49</v>
      </c>
      <c r="G10" s="211"/>
      <c r="H10" s="211"/>
      <c r="I10" s="211"/>
      <c r="J10" s="118">
        <f>SUM(J11:J16)</f>
        <v>16077</v>
      </c>
      <c r="K10" s="118">
        <f>SUM(K11:K16)</f>
        <v>14235</v>
      </c>
      <c r="L10" s="70">
        <f t="shared" si="0"/>
        <v>-1842</v>
      </c>
    </row>
    <row r="11" spans="1:12" ht="27.75" customHeight="1">
      <c r="A11" s="38"/>
      <c r="B11" s="40"/>
      <c r="C11" s="43"/>
      <c r="D11" s="40"/>
      <c r="E11" s="44"/>
      <c r="F11" s="119"/>
      <c r="G11" s="209" t="s">
        <v>141</v>
      </c>
      <c r="H11" s="209"/>
      <c r="I11" s="209"/>
      <c r="J11" s="120">
        <v>1100</v>
      </c>
      <c r="K11" s="120">
        <v>1100</v>
      </c>
      <c r="L11" s="121">
        <f t="shared" si="0"/>
        <v>0</v>
      </c>
    </row>
    <row r="12" spans="1:12" ht="27.75" customHeight="1">
      <c r="A12" s="38"/>
      <c r="B12" s="40"/>
      <c r="C12" s="43"/>
      <c r="D12" s="40"/>
      <c r="E12" s="44"/>
      <c r="F12" s="119"/>
      <c r="G12" s="209" t="s">
        <v>142</v>
      </c>
      <c r="H12" s="209"/>
      <c r="I12" s="209"/>
      <c r="J12" s="120">
        <v>2750</v>
      </c>
      <c r="K12" s="120">
        <v>550</v>
      </c>
      <c r="L12" s="121">
        <f t="shared" si="0"/>
        <v>-2200</v>
      </c>
    </row>
    <row r="13" spans="1:12" ht="27.75" customHeight="1" hidden="1">
      <c r="A13" s="38"/>
      <c r="B13" s="40"/>
      <c r="C13" s="43"/>
      <c r="D13" s="40"/>
      <c r="E13" s="44"/>
      <c r="F13" s="119"/>
      <c r="G13" s="209" t="s">
        <v>154</v>
      </c>
      <c r="H13" s="209"/>
      <c r="I13" s="209"/>
      <c r="J13" s="120">
        <v>10044</v>
      </c>
      <c r="K13" s="120">
        <v>0</v>
      </c>
      <c r="L13" s="121">
        <f t="shared" si="0"/>
        <v>-10044</v>
      </c>
    </row>
    <row r="14" spans="1:12" ht="27.75" customHeight="1" hidden="1">
      <c r="A14" s="38"/>
      <c r="B14" s="40"/>
      <c r="C14" s="43"/>
      <c r="D14" s="40"/>
      <c r="E14" s="44"/>
      <c r="F14" s="119"/>
      <c r="G14" s="209" t="s">
        <v>155</v>
      </c>
      <c r="H14" s="209"/>
      <c r="I14" s="209"/>
      <c r="J14" s="120">
        <v>2183</v>
      </c>
      <c r="K14" s="120">
        <v>0</v>
      </c>
      <c r="L14" s="121">
        <f t="shared" si="0"/>
        <v>-2183</v>
      </c>
    </row>
    <row r="15" spans="1:12" ht="27.75" customHeight="1">
      <c r="A15" s="38"/>
      <c r="B15" s="40"/>
      <c r="C15" s="43"/>
      <c r="D15" s="40"/>
      <c r="E15" s="44"/>
      <c r="F15" s="119"/>
      <c r="G15" s="209" t="s">
        <v>143</v>
      </c>
      <c r="H15" s="209"/>
      <c r="I15" s="209"/>
      <c r="J15" s="120">
        <v>0</v>
      </c>
      <c r="K15" s="120">
        <v>4485</v>
      </c>
      <c r="L15" s="121">
        <f t="shared" si="0"/>
        <v>4485</v>
      </c>
    </row>
    <row r="16" spans="1:12" ht="27.75" customHeight="1">
      <c r="A16" s="38"/>
      <c r="B16" s="40"/>
      <c r="C16" s="43"/>
      <c r="D16" s="40"/>
      <c r="E16" s="44"/>
      <c r="F16" s="119"/>
      <c r="G16" s="209" t="s">
        <v>144</v>
      </c>
      <c r="H16" s="209"/>
      <c r="I16" s="209"/>
      <c r="J16" s="120">
        <v>0</v>
      </c>
      <c r="K16" s="120">
        <v>8100</v>
      </c>
      <c r="L16" s="121">
        <f t="shared" si="0"/>
        <v>8100</v>
      </c>
    </row>
    <row r="17" spans="1:12" ht="27.75" customHeight="1">
      <c r="A17" s="38"/>
      <c r="B17" s="40"/>
      <c r="C17" s="40"/>
      <c r="D17" s="40"/>
      <c r="E17" s="205" t="s">
        <v>145</v>
      </c>
      <c r="F17" s="206"/>
      <c r="G17" s="206"/>
      <c r="H17" s="206"/>
      <c r="I17" s="206"/>
      <c r="J17" s="82">
        <f>J18</f>
        <v>12456</v>
      </c>
      <c r="K17" s="82">
        <f>K18</f>
        <v>13350</v>
      </c>
      <c r="L17" s="59">
        <f t="shared" si="0"/>
        <v>894</v>
      </c>
    </row>
    <row r="18" spans="1:12" ht="27.75" customHeight="1">
      <c r="A18" s="38"/>
      <c r="B18" s="40"/>
      <c r="C18" s="40"/>
      <c r="D18" s="40"/>
      <c r="E18" s="41"/>
      <c r="F18" s="205" t="s">
        <v>32</v>
      </c>
      <c r="G18" s="206"/>
      <c r="H18" s="206"/>
      <c r="I18" s="206"/>
      <c r="J18" s="82">
        <f>J19</f>
        <v>12456</v>
      </c>
      <c r="K18" s="82">
        <f>K19</f>
        <v>13350</v>
      </c>
      <c r="L18" s="59">
        <f t="shared" si="0"/>
        <v>894</v>
      </c>
    </row>
    <row r="19" spans="1:12" ht="27.75" customHeight="1" thickBot="1">
      <c r="A19" s="45"/>
      <c r="B19" s="46"/>
      <c r="C19" s="46"/>
      <c r="D19" s="46"/>
      <c r="E19" s="133"/>
      <c r="F19" s="207" t="s">
        <v>49</v>
      </c>
      <c r="G19" s="208"/>
      <c r="H19" s="208"/>
      <c r="I19" s="208"/>
      <c r="J19" s="83">
        <f>SUM(J20:J27)</f>
        <v>12456</v>
      </c>
      <c r="K19" s="83">
        <f>SUM(K20:K27)</f>
        <v>13350</v>
      </c>
      <c r="L19" s="71">
        <f t="shared" si="0"/>
        <v>894</v>
      </c>
    </row>
    <row r="20" spans="1:12" ht="27.75" customHeight="1" hidden="1">
      <c r="A20" s="38"/>
      <c r="B20" s="40"/>
      <c r="C20" s="43"/>
      <c r="D20" s="40"/>
      <c r="E20" s="44"/>
      <c r="F20" s="119"/>
      <c r="G20" s="209" t="s">
        <v>147</v>
      </c>
      <c r="H20" s="209"/>
      <c r="I20" s="209"/>
      <c r="J20" s="120">
        <v>7700</v>
      </c>
      <c r="K20" s="120">
        <v>0</v>
      </c>
      <c r="L20" s="121">
        <f t="shared" si="0"/>
        <v>-7700</v>
      </c>
    </row>
    <row r="21" spans="1:12" ht="27.75" customHeight="1" hidden="1">
      <c r="A21" s="38"/>
      <c r="B21" s="40"/>
      <c r="C21" s="43"/>
      <c r="D21" s="40"/>
      <c r="E21" s="44"/>
      <c r="F21" s="119"/>
      <c r="G21" s="209" t="s">
        <v>148</v>
      </c>
      <c r="H21" s="209"/>
      <c r="I21" s="209"/>
      <c r="J21" s="120">
        <v>4356</v>
      </c>
      <c r="K21" s="120">
        <v>0</v>
      </c>
      <c r="L21" s="121">
        <f t="shared" si="0"/>
        <v>-4356</v>
      </c>
    </row>
    <row r="22" spans="1:12" ht="27.75" customHeight="1" hidden="1">
      <c r="A22" s="38"/>
      <c r="B22" s="40"/>
      <c r="C22" s="43"/>
      <c r="D22" s="40"/>
      <c r="E22" s="44"/>
      <c r="F22" s="119"/>
      <c r="G22" s="209" t="s">
        <v>149</v>
      </c>
      <c r="H22" s="209"/>
      <c r="I22" s="209"/>
      <c r="J22" s="120">
        <v>400</v>
      </c>
      <c r="K22" s="120">
        <v>0</v>
      </c>
      <c r="L22" s="121">
        <f t="shared" si="0"/>
        <v>-400</v>
      </c>
    </row>
    <row r="23" spans="1:12" ht="15" thickBot="1">
      <c r="A23" s="199" t="s">
        <v>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</row>
    <row r="24" spans="1:12" ht="37.5" customHeight="1">
      <c r="A24" s="127" t="s">
        <v>37</v>
      </c>
      <c r="B24" s="128" t="s">
        <v>27</v>
      </c>
      <c r="C24" s="128" t="s">
        <v>28</v>
      </c>
      <c r="D24" s="128" t="s">
        <v>29</v>
      </c>
      <c r="E24" s="129" t="s">
        <v>30</v>
      </c>
      <c r="F24" s="219" t="s">
        <v>31</v>
      </c>
      <c r="G24" s="220"/>
      <c r="H24" s="221"/>
      <c r="I24" s="131" t="s">
        <v>0</v>
      </c>
      <c r="J24" s="130" t="s">
        <v>44</v>
      </c>
      <c r="K24" s="130" t="s">
        <v>82</v>
      </c>
      <c r="L24" s="132" t="s">
        <v>33</v>
      </c>
    </row>
    <row r="25" spans="1:12" ht="27.75" customHeight="1">
      <c r="A25" s="38"/>
      <c r="B25" s="40"/>
      <c r="C25" s="43"/>
      <c r="D25" s="40"/>
      <c r="E25" s="44"/>
      <c r="F25" s="119"/>
      <c r="G25" s="209" t="s">
        <v>150</v>
      </c>
      <c r="H25" s="209"/>
      <c r="I25" s="209"/>
      <c r="J25" s="120">
        <v>0</v>
      </c>
      <c r="K25" s="120">
        <v>6650</v>
      </c>
      <c r="L25" s="121">
        <f t="shared" si="0"/>
        <v>6650</v>
      </c>
    </row>
    <row r="26" spans="1:12" ht="27.75" customHeight="1">
      <c r="A26" s="38"/>
      <c r="B26" s="40"/>
      <c r="C26" s="43"/>
      <c r="D26" s="40"/>
      <c r="E26" s="44"/>
      <c r="F26" s="119"/>
      <c r="G26" s="209" t="s">
        <v>151</v>
      </c>
      <c r="H26" s="209"/>
      <c r="I26" s="209"/>
      <c r="J26" s="120">
        <v>0</v>
      </c>
      <c r="K26" s="120">
        <v>4000</v>
      </c>
      <c r="L26" s="121">
        <f t="shared" si="0"/>
        <v>4000</v>
      </c>
    </row>
    <row r="27" spans="1:12" ht="27.75" customHeight="1">
      <c r="A27" s="38"/>
      <c r="B27" s="40"/>
      <c r="C27" s="43"/>
      <c r="D27" s="40"/>
      <c r="E27" s="44"/>
      <c r="F27" s="119"/>
      <c r="G27" s="209" t="s">
        <v>146</v>
      </c>
      <c r="H27" s="209"/>
      <c r="I27" s="209"/>
      <c r="J27" s="120">
        <v>0</v>
      </c>
      <c r="K27" s="120">
        <v>2700</v>
      </c>
      <c r="L27" s="121">
        <f t="shared" si="0"/>
        <v>2700</v>
      </c>
    </row>
    <row r="28" spans="1:12" ht="27.75" customHeight="1">
      <c r="A28" s="38"/>
      <c r="B28" s="40"/>
      <c r="C28" s="40"/>
      <c r="D28" s="40"/>
      <c r="E28" s="205" t="s">
        <v>81</v>
      </c>
      <c r="F28" s="206"/>
      <c r="G28" s="206"/>
      <c r="H28" s="206"/>
      <c r="I28" s="206"/>
      <c r="J28" s="82">
        <f>J29</f>
        <v>9900</v>
      </c>
      <c r="K28" s="82">
        <f>K29</f>
        <v>8400</v>
      </c>
      <c r="L28" s="59">
        <f t="shared" si="0"/>
        <v>-1500</v>
      </c>
    </row>
    <row r="29" spans="1:12" ht="27.75" customHeight="1">
      <c r="A29" s="38"/>
      <c r="B29" s="40"/>
      <c r="C29" s="40"/>
      <c r="D29" s="40"/>
      <c r="E29" s="41"/>
      <c r="F29" s="205" t="s">
        <v>32</v>
      </c>
      <c r="G29" s="206"/>
      <c r="H29" s="206"/>
      <c r="I29" s="206"/>
      <c r="J29" s="82">
        <f>J30</f>
        <v>9900</v>
      </c>
      <c r="K29" s="82">
        <f>K30</f>
        <v>8400</v>
      </c>
      <c r="L29" s="59">
        <f t="shared" si="0"/>
        <v>-1500</v>
      </c>
    </row>
    <row r="30" spans="1:12" ht="27.75" customHeight="1">
      <c r="A30" s="38"/>
      <c r="B30" s="40"/>
      <c r="C30" s="40"/>
      <c r="D30" s="40"/>
      <c r="E30" s="42"/>
      <c r="F30" s="210" t="s">
        <v>49</v>
      </c>
      <c r="G30" s="211"/>
      <c r="H30" s="211"/>
      <c r="I30" s="211"/>
      <c r="J30" s="118">
        <f>SUM(J31:J32)</f>
        <v>9900</v>
      </c>
      <c r="K30" s="118">
        <f>SUM(K31:K32)</f>
        <v>8400</v>
      </c>
      <c r="L30" s="70">
        <f t="shared" si="0"/>
        <v>-1500</v>
      </c>
    </row>
    <row r="31" spans="1:12" ht="27.75" customHeight="1" hidden="1">
      <c r="A31" s="38"/>
      <c r="B31" s="40"/>
      <c r="C31" s="43"/>
      <c r="D31" s="40"/>
      <c r="E31" s="44"/>
      <c r="F31" s="119"/>
      <c r="G31" s="209" t="s">
        <v>153</v>
      </c>
      <c r="H31" s="209"/>
      <c r="I31" s="209"/>
      <c r="J31" s="120">
        <v>9900</v>
      </c>
      <c r="K31" s="120">
        <v>0</v>
      </c>
      <c r="L31" s="121">
        <f t="shared" si="0"/>
        <v>-9900</v>
      </c>
    </row>
    <row r="32" spans="1:12" ht="27.75" customHeight="1">
      <c r="A32" s="38"/>
      <c r="B32" s="40"/>
      <c r="C32" s="43"/>
      <c r="D32" s="40"/>
      <c r="E32" s="44"/>
      <c r="F32" s="119"/>
      <c r="G32" s="209" t="s">
        <v>152</v>
      </c>
      <c r="H32" s="209"/>
      <c r="I32" s="209"/>
      <c r="J32" s="120">
        <v>0</v>
      </c>
      <c r="K32" s="120">
        <v>8400</v>
      </c>
      <c r="L32" s="121">
        <f t="shared" si="0"/>
        <v>8400</v>
      </c>
    </row>
    <row r="33" spans="1:12" ht="27.75" customHeight="1">
      <c r="A33" s="38"/>
      <c r="B33" s="40"/>
      <c r="C33" s="40"/>
      <c r="D33" s="40"/>
      <c r="E33" s="205" t="s">
        <v>50</v>
      </c>
      <c r="F33" s="206"/>
      <c r="G33" s="206"/>
      <c r="H33" s="206"/>
      <c r="I33" s="206"/>
      <c r="J33" s="82">
        <f>J34+J43+J47</f>
        <v>22300</v>
      </c>
      <c r="K33" s="82">
        <f>K34+K43+K47</f>
        <v>28800</v>
      </c>
      <c r="L33" s="59">
        <f t="shared" si="0"/>
        <v>6500</v>
      </c>
    </row>
    <row r="34" spans="1:12" ht="27.75" customHeight="1">
      <c r="A34" s="38"/>
      <c r="B34" s="40"/>
      <c r="C34" s="40"/>
      <c r="D34" s="40"/>
      <c r="E34" s="41"/>
      <c r="F34" s="205" t="s">
        <v>32</v>
      </c>
      <c r="G34" s="206"/>
      <c r="H34" s="206"/>
      <c r="I34" s="206"/>
      <c r="J34" s="82">
        <f>J35</f>
        <v>12000</v>
      </c>
      <c r="K34" s="82">
        <f>K35</f>
        <v>16900</v>
      </c>
      <c r="L34" s="59">
        <f t="shared" si="0"/>
        <v>4900</v>
      </c>
    </row>
    <row r="35" spans="1:12" ht="27.75" customHeight="1">
      <c r="A35" s="38"/>
      <c r="B35" s="40"/>
      <c r="C35" s="40"/>
      <c r="D35" s="40"/>
      <c r="E35" s="42"/>
      <c r="F35" s="210" t="s">
        <v>49</v>
      </c>
      <c r="G35" s="211"/>
      <c r="H35" s="211"/>
      <c r="I35" s="211"/>
      <c r="J35" s="118">
        <f>SUM(J36:J40)</f>
        <v>12000</v>
      </c>
      <c r="K35" s="118">
        <f>SUM(K36:K40)</f>
        <v>16900</v>
      </c>
      <c r="L35" s="70">
        <f t="shared" si="0"/>
        <v>4900</v>
      </c>
    </row>
    <row r="36" spans="1:12" ht="34.5" customHeight="1">
      <c r="A36" s="38"/>
      <c r="B36" s="40"/>
      <c r="C36" s="43"/>
      <c r="D36" s="40"/>
      <c r="E36" s="44"/>
      <c r="F36" s="119"/>
      <c r="G36" s="209" t="s">
        <v>156</v>
      </c>
      <c r="H36" s="209"/>
      <c r="I36" s="209"/>
      <c r="J36" s="120">
        <v>6000</v>
      </c>
      <c r="K36" s="120">
        <v>6000</v>
      </c>
      <c r="L36" s="121">
        <f t="shared" si="0"/>
        <v>0</v>
      </c>
    </row>
    <row r="37" spans="1:12" ht="27.75" customHeight="1" hidden="1">
      <c r="A37" s="38"/>
      <c r="B37" s="40"/>
      <c r="C37" s="43"/>
      <c r="D37" s="40"/>
      <c r="E37" s="44"/>
      <c r="F37" s="119"/>
      <c r="G37" s="209" t="s">
        <v>157</v>
      </c>
      <c r="H37" s="209"/>
      <c r="I37" s="209"/>
      <c r="J37" s="120">
        <v>6000</v>
      </c>
      <c r="K37" s="120">
        <v>0</v>
      </c>
      <c r="L37" s="121">
        <f t="shared" si="0"/>
        <v>-6000</v>
      </c>
    </row>
    <row r="38" spans="1:12" ht="34.5" customHeight="1">
      <c r="A38" s="38"/>
      <c r="B38" s="40"/>
      <c r="C38" s="43"/>
      <c r="D38" s="40"/>
      <c r="E38" s="44"/>
      <c r="F38" s="119"/>
      <c r="G38" s="209" t="s">
        <v>158</v>
      </c>
      <c r="H38" s="209"/>
      <c r="I38" s="209"/>
      <c r="J38" s="120">
        <v>0</v>
      </c>
      <c r="K38" s="120">
        <v>2700</v>
      </c>
      <c r="L38" s="121">
        <f t="shared" si="0"/>
        <v>2700</v>
      </c>
    </row>
    <row r="39" spans="1:12" ht="34.5" customHeight="1">
      <c r="A39" s="38"/>
      <c r="B39" s="40"/>
      <c r="C39" s="43"/>
      <c r="D39" s="40"/>
      <c r="E39" s="44"/>
      <c r="F39" s="119"/>
      <c r="G39" s="209" t="s">
        <v>159</v>
      </c>
      <c r="H39" s="209"/>
      <c r="I39" s="209"/>
      <c r="J39" s="120">
        <v>0</v>
      </c>
      <c r="K39" s="120">
        <v>6000</v>
      </c>
      <c r="L39" s="121">
        <f t="shared" si="0"/>
        <v>6000</v>
      </c>
    </row>
    <row r="40" spans="1:12" ht="34.5" customHeight="1" thickBot="1">
      <c r="A40" s="45"/>
      <c r="B40" s="46"/>
      <c r="C40" s="134"/>
      <c r="D40" s="46"/>
      <c r="E40" s="135"/>
      <c r="F40" s="136"/>
      <c r="G40" s="222" t="s">
        <v>160</v>
      </c>
      <c r="H40" s="222"/>
      <c r="I40" s="222"/>
      <c r="J40" s="137">
        <v>0</v>
      </c>
      <c r="K40" s="137">
        <v>2200</v>
      </c>
      <c r="L40" s="138">
        <f t="shared" si="0"/>
        <v>2200</v>
      </c>
    </row>
    <row r="41" spans="1:12" ht="15" thickBot="1">
      <c r="A41" s="199" t="s">
        <v>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</row>
    <row r="42" spans="1:12" ht="37.5" customHeight="1">
      <c r="A42" s="127" t="s">
        <v>37</v>
      </c>
      <c r="B42" s="128" t="s">
        <v>27</v>
      </c>
      <c r="C42" s="128" t="s">
        <v>28</v>
      </c>
      <c r="D42" s="128" t="s">
        <v>29</v>
      </c>
      <c r="E42" s="129" t="s">
        <v>30</v>
      </c>
      <c r="F42" s="219" t="s">
        <v>31</v>
      </c>
      <c r="G42" s="220"/>
      <c r="H42" s="221"/>
      <c r="I42" s="131" t="s">
        <v>0</v>
      </c>
      <c r="J42" s="130" t="s">
        <v>44</v>
      </c>
      <c r="K42" s="130" t="s">
        <v>82</v>
      </c>
      <c r="L42" s="132" t="s">
        <v>33</v>
      </c>
    </row>
    <row r="43" spans="1:12" ht="27.75" customHeight="1">
      <c r="A43" s="38"/>
      <c r="B43" s="40"/>
      <c r="C43" s="40"/>
      <c r="D43" s="40"/>
      <c r="E43" s="42"/>
      <c r="F43" s="205" t="s">
        <v>51</v>
      </c>
      <c r="G43" s="206"/>
      <c r="H43" s="206"/>
      <c r="I43" s="206"/>
      <c r="J43" s="82">
        <f>J44</f>
        <v>5300</v>
      </c>
      <c r="K43" s="82">
        <f>K44</f>
        <v>6900</v>
      </c>
      <c r="L43" s="59">
        <f t="shared" si="0"/>
        <v>1600</v>
      </c>
    </row>
    <row r="44" spans="1:12" ht="27.75" customHeight="1">
      <c r="A44" s="38"/>
      <c r="B44" s="40"/>
      <c r="C44" s="40"/>
      <c r="D44" s="40"/>
      <c r="E44" s="42"/>
      <c r="F44" s="210" t="s">
        <v>161</v>
      </c>
      <c r="G44" s="211"/>
      <c r="H44" s="211"/>
      <c r="I44" s="211"/>
      <c r="J44" s="118">
        <f>SUM(J45:J46)</f>
        <v>5300</v>
      </c>
      <c r="K44" s="118">
        <f>SUM(K45:K46)</f>
        <v>6900</v>
      </c>
      <c r="L44" s="70">
        <f t="shared" si="0"/>
        <v>1600</v>
      </c>
    </row>
    <row r="45" spans="1:12" ht="27.75" customHeight="1">
      <c r="A45" s="38"/>
      <c r="B45" s="40"/>
      <c r="C45" s="43"/>
      <c r="D45" s="40"/>
      <c r="E45" s="44"/>
      <c r="F45" s="119"/>
      <c r="G45" s="209" t="s">
        <v>162</v>
      </c>
      <c r="H45" s="209"/>
      <c r="I45" s="209"/>
      <c r="J45" s="120">
        <v>500</v>
      </c>
      <c r="K45" s="120">
        <v>500</v>
      </c>
      <c r="L45" s="121">
        <f t="shared" si="0"/>
        <v>0</v>
      </c>
    </row>
    <row r="46" spans="1:12" ht="34.5" customHeight="1">
      <c r="A46" s="38"/>
      <c r="B46" s="40"/>
      <c r="C46" s="43"/>
      <c r="D46" s="40"/>
      <c r="E46" s="44"/>
      <c r="F46" s="119"/>
      <c r="G46" s="209" t="s">
        <v>163</v>
      </c>
      <c r="H46" s="209"/>
      <c r="I46" s="209"/>
      <c r="J46" s="120">
        <v>4800</v>
      </c>
      <c r="K46" s="120">
        <v>6400</v>
      </c>
      <c r="L46" s="121">
        <f t="shared" si="0"/>
        <v>1600</v>
      </c>
    </row>
    <row r="47" spans="1:12" ht="27.75" customHeight="1">
      <c r="A47" s="38"/>
      <c r="B47" s="40"/>
      <c r="C47" s="40"/>
      <c r="D47" s="40"/>
      <c r="E47" s="42"/>
      <c r="F47" s="205" t="s">
        <v>52</v>
      </c>
      <c r="G47" s="206"/>
      <c r="H47" s="206"/>
      <c r="I47" s="206"/>
      <c r="J47" s="82">
        <f>J48</f>
        <v>5000</v>
      </c>
      <c r="K47" s="82">
        <f>K48</f>
        <v>5000</v>
      </c>
      <c r="L47" s="59">
        <f t="shared" si="0"/>
        <v>0</v>
      </c>
    </row>
    <row r="48" spans="1:12" ht="27.75" customHeight="1">
      <c r="A48" s="38"/>
      <c r="B48" s="40"/>
      <c r="C48" s="40"/>
      <c r="D48" s="40"/>
      <c r="E48" s="42"/>
      <c r="F48" s="210" t="s">
        <v>164</v>
      </c>
      <c r="G48" s="211"/>
      <c r="H48" s="211"/>
      <c r="I48" s="211"/>
      <c r="J48" s="118">
        <f>SUM(J49)</f>
        <v>5000</v>
      </c>
      <c r="K48" s="118">
        <f>SUM(K49)</f>
        <v>5000</v>
      </c>
      <c r="L48" s="70">
        <f t="shared" si="0"/>
        <v>0</v>
      </c>
    </row>
    <row r="49" spans="1:12" ht="27.75" customHeight="1">
      <c r="A49" s="38"/>
      <c r="B49" s="40"/>
      <c r="C49" s="43"/>
      <c r="D49" s="40"/>
      <c r="E49" s="44"/>
      <c r="F49" s="119"/>
      <c r="G49" s="209" t="s">
        <v>165</v>
      </c>
      <c r="H49" s="209"/>
      <c r="I49" s="209"/>
      <c r="J49" s="120">
        <v>5000</v>
      </c>
      <c r="K49" s="120">
        <v>5000</v>
      </c>
      <c r="L49" s="121">
        <f t="shared" si="0"/>
        <v>0</v>
      </c>
    </row>
    <row r="50" spans="1:12" ht="27.75" customHeight="1">
      <c r="A50" s="38"/>
      <c r="B50" s="40"/>
      <c r="C50" s="205" t="s">
        <v>186</v>
      </c>
      <c r="D50" s="206"/>
      <c r="E50" s="206"/>
      <c r="F50" s="206"/>
      <c r="G50" s="206"/>
      <c r="H50" s="206"/>
      <c r="I50" s="215"/>
      <c r="J50" s="82">
        <f aca="true" t="shared" si="2" ref="J50:K53">J51</f>
        <v>151190</v>
      </c>
      <c r="K50" s="82">
        <f t="shared" si="2"/>
        <v>130472</v>
      </c>
      <c r="L50" s="59">
        <f t="shared" si="0"/>
        <v>-20718</v>
      </c>
    </row>
    <row r="51" spans="1:12" ht="27.75" customHeight="1">
      <c r="A51" s="38"/>
      <c r="B51" s="40"/>
      <c r="C51" s="39"/>
      <c r="D51" s="205" t="s">
        <v>53</v>
      </c>
      <c r="E51" s="206"/>
      <c r="F51" s="206"/>
      <c r="G51" s="206"/>
      <c r="H51" s="206"/>
      <c r="I51" s="215"/>
      <c r="J51" s="82">
        <f t="shared" si="2"/>
        <v>151190</v>
      </c>
      <c r="K51" s="82">
        <f t="shared" si="2"/>
        <v>130472</v>
      </c>
      <c r="L51" s="59">
        <f t="shared" si="0"/>
        <v>-20718</v>
      </c>
    </row>
    <row r="52" spans="1:12" ht="27.75" customHeight="1">
      <c r="A52" s="38"/>
      <c r="B52" s="40"/>
      <c r="C52" s="40"/>
      <c r="D52" s="39"/>
      <c r="E52" s="210" t="s">
        <v>138</v>
      </c>
      <c r="F52" s="211"/>
      <c r="G52" s="211"/>
      <c r="H52" s="211"/>
      <c r="I52" s="216"/>
      <c r="J52" s="118">
        <f>J53</f>
        <v>151190</v>
      </c>
      <c r="K52" s="118">
        <f>K53</f>
        <v>130472</v>
      </c>
      <c r="L52" s="70">
        <f t="shared" si="0"/>
        <v>-20718</v>
      </c>
    </row>
    <row r="53" spans="1:12" ht="27.75" customHeight="1">
      <c r="A53" s="38"/>
      <c r="B53" s="40"/>
      <c r="C53" s="40"/>
      <c r="D53" s="40"/>
      <c r="E53" s="41"/>
      <c r="F53" s="205" t="s">
        <v>54</v>
      </c>
      <c r="G53" s="206"/>
      <c r="H53" s="206"/>
      <c r="I53" s="215"/>
      <c r="J53" s="82">
        <f t="shared" si="2"/>
        <v>151190</v>
      </c>
      <c r="K53" s="82">
        <f t="shared" si="2"/>
        <v>130472</v>
      </c>
      <c r="L53" s="59">
        <f>K53-J53</f>
        <v>-20718</v>
      </c>
    </row>
    <row r="54" spans="1:12" ht="27.75" customHeight="1">
      <c r="A54" s="38"/>
      <c r="B54" s="40"/>
      <c r="C54" s="40"/>
      <c r="D54" s="40"/>
      <c r="E54" s="42"/>
      <c r="F54" s="210" t="s">
        <v>55</v>
      </c>
      <c r="G54" s="211"/>
      <c r="H54" s="211"/>
      <c r="I54" s="216"/>
      <c r="J54" s="118">
        <f>J55</f>
        <v>151190</v>
      </c>
      <c r="K54" s="118">
        <f>K55</f>
        <v>130472</v>
      </c>
      <c r="L54" s="70">
        <f>K54-J54</f>
        <v>-20718</v>
      </c>
    </row>
    <row r="55" spans="1:12" ht="27.75" customHeight="1" thickBot="1">
      <c r="A55" s="38"/>
      <c r="B55" s="40"/>
      <c r="C55" s="40"/>
      <c r="D55" s="40"/>
      <c r="E55" s="42"/>
      <c r="F55" s="122"/>
      <c r="G55" s="217" t="s">
        <v>166</v>
      </c>
      <c r="H55" s="217"/>
      <c r="I55" s="218"/>
      <c r="J55" s="123">
        <v>151190</v>
      </c>
      <c r="K55" s="123">
        <v>130472</v>
      </c>
      <c r="L55" s="124">
        <f>K55-J55</f>
        <v>-20718</v>
      </c>
    </row>
    <row r="56" spans="1:12" ht="27.75" customHeight="1" thickBot="1" thickTop="1">
      <c r="A56" s="212" t="s">
        <v>56</v>
      </c>
      <c r="B56" s="213"/>
      <c r="C56" s="213"/>
      <c r="D56" s="213"/>
      <c r="E56" s="213"/>
      <c r="F56" s="213"/>
      <c r="G56" s="213"/>
      <c r="H56" s="213"/>
      <c r="I56" s="214"/>
      <c r="J56" s="125">
        <f>J4</f>
        <v>211923</v>
      </c>
      <c r="K56" s="125">
        <f>K4</f>
        <v>195257</v>
      </c>
      <c r="L56" s="126">
        <f>K56-J56</f>
        <v>-16666</v>
      </c>
    </row>
    <row r="57" spans="1:12" ht="27" customHeight="1">
      <c r="A57" s="47"/>
      <c r="B57" s="47"/>
      <c r="C57" s="47"/>
      <c r="D57" s="47"/>
      <c r="E57" s="47"/>
      <c r="F57" s="47"/>
      <c r="G57" s="47"/>
      <c r="H57" s="47"/>
      <c r="I57" s="47"/>
      <c r="J57" s="31"/>
      <c r="K57" s="31"/>
      <c r="L57" s="48"/>
    </row>
    <row r="58" spans="1:12" ht="27" customHeight="1">
      <c r="A58" s="47"/>
      <c r="B58" s="47"/>
      <c r="C58" s="47"/>
      <c r="D58" s="47"/>
      <c r="E58" s="47"/>
      <c r="F58" s="47"/>
      <c r="G58" s="47"/>
      <c r="H58" s="47"/>
      <c r="I58" s="47"/>
      <c r="J58" s="31"/>
      <c r="K58" s="31"/>
      <c r="L58" s="48"/>
    </row>
    <row r="59" spans="1:12" ht="27" customHeight="1">
      <c r="A59" s="47"/>
      <c r="B59" s="47"/>
      <c r="C59" s="47"/>
      <c r="D59" s="47"/>
      <c r="E59" s="47"/>
      <c r="F59" s="47"/>
      <c r="G59" s="47"/>
      <c r="H59" s="47"/>
      <c r="I59" s="47"/>
      <c r="J59" s="31"/>
      <c r="K59" s="31"/>
      <c r="L59" s="48"/>
    </row>
    <row r="60" spans="1:12" ht="27" customHeight="1">
      <c r="A60" s="47"/>
      <c r="B60" s="47"/>
      <c r="C60" s="47"/>
      <c r="D60" s="47"/>
      <c r="E60" s="47"/>
      <c r="F60" s="47"/>
      <c r="G60" s="47"/>
      <c r="H60" s="47"/>
      <c r="I60" s="47"/>
      <c r="J60" s="31"/>
      <c r="K60" s="31"/>
      <c r="L60" s="48"/>
    </row>
    <row r="61" spans="1:12" ht="27" customHeight="1">
      <c r="A61" s="47"/>
      <c r="B61" s="47"/>
      <c r="C61" s="47"/>
      <c r="D61" s="47"/>
      <c r="E61" s="47"/>
      <c r="F61" s="47"/>
      <c r="G61" s="47"/>
      <c r="H61" s="47"/>
      <c r="I61" s="47"/>
      <c r="J61" s="31"/>
      <c r="K61" s="31"/>
      <c r="L61" s="48"/>
    </row>
    <row r="62" spans="1:12" ht="27" customHeight="1">
      <c r="A62" s="47"/>
      <c r="B62" s="47"/>
      <c r="C62" s="47"/>
      <c r="D62" s="47"/>
      <c r="E62" s="47"/>
      <c r="F62" s="47"/>
      <c r="G62" s="47"/>
      <c r="H62" s="47"/>
      <c r="I62" s="47"/>
      <c r="J62" s="31"/>
      <c r="K62" s="31"/>
      <c r="L62" s="48"/>
    </row>
    <row r="63" spans="1:12" ht="21" customHeight="1">
      <c r="A63" s="47"/>
      <c r="B63" s="47"/>
      <c r="C63" s="47"/>
      <c r="D63" s="47"/>
      <c r="E63" s="47"/>
      <c r="F63" s="47"/>
      <c r="G63" s="47"/>
      <c r="H63" s="47"/>
      <c r="I63" s="47"/>
      <c r="J63" s="31"/>
      <c r="K63" s="31"/>
      <c r="L63" s="48"/>
    </row>
  </sheetData>
  <sheetProtection/>
  <mergeCells count="56">
    <mergeCell ref="G45:I45"/>
    <mergeCell ref="G46:I46"/>
    <mergeCell ref="A41:L41"/>
    <mergeCell ref="F42:H42"/>
    <mergeCell ref="G37:I37"/>
    <mergeCell ref="G38:I38"/>
    <mergeCell ref="G39:I39"/>
    <mergeCell ref="G40:I40"/>
    <mergeCell ref="F43:I43"/>
    <mergeCell ref="F44:I44"/>
    <mergeCell ref="F48:I48"/>
    <mergeCell ref="G49:I49"/>
    <mergeCell ref="A23:L23"/>
    <mergeCell ref="F24:H24"/>
    <mergeCell ref="G25:I25"/>
    <mergeCell ref="G26:I26"/>
    <mergeCell ref="G27:I27"/>
    <mergeCell ref="F34:I34"/>
    <mergeCell ref="F35:I35"/>
    <mergeCell ref="G36:I36"/>
    <mergeCell ref="E28:I28"/>
    <mergeCell ref="F29:I29"/>
    <mergeCell ref="F30:I30"/>
    <mergeCell ref="F53:I53"/>
    <mergeCell ref="F54:I54"/>
    <mergeCell ref="G55:I55"/>
    <mergeCell ref="E52:I52"/>
    <mergeCell ref="G32:I32"/>
    <mergeCell ref="E33:I33"/>
    <mergeCell ref="F47:I47"/>
    <mergeCell ref="A56:I56"/>
    <mergeCell ref="G13:I13"/>
    <mergeCell ref="G14:I14"/>
    <mergeCell ref="E17:I17"/>
    <mergeCell ref="F18:I18"/>
    <mergeCell ref="G31:I31"/>
    <mergeCell ref="G15:I15"/>
    <mergeCell ref="G16:I16"/>
    <mergeCell ref="C50:I50"/>
    <mergeCell ref="D51:I51"/>
    <mergeCell ref="F19:I19"/>
    <mergeCell ref="G20:I20"/>
    <mergeCell ref="G21:I21"/>
    <mergeCell ref="G22:I22"/>
    <mergeCell ref="D7:I7"/>
    <mergeCell ref="E8:I8"/>
    <mergeCell ref="F9:I9"/>
    <mergeCell ref="F10:I10"/>
    <mergeCell ref="G11:I11"/>
    <mergeCell ref="G12:I12"/>
    <mergeCell ref="A1:D1"/>
    <mergeCell ref="A2:L2"/>
    <mergeCell ref="F3:H3"/>
    <mergeCell ref="A4:I4"/>
    <mergeCell ref="B5:I5"/>
    <mergeCell ref="C6:I6"/>
  </mergeCells>
  <printOptions/>
  <pageMargins left="0.3937007874015748" right="0.3937007874015748" top="0.7874015748031497" bottom="0.7874015748031497" header="0.5118110236220472" footer="0.5118110236220472"/>
  <pageSetup firstPageNumber="15" useFirstPageNumber="1"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2" sqref="N12"/>
    </sheetView>
  </sheetViews>
  <sheetFormatPr defaultColWidth="8.88671875" defaultRowHeight="13.5"/>
  <cols>
    <col min="1" max="4" width="8.3359375" style="14" customWidth="1"/>
    <col min="5" max="5" width="6.77734375" style="14" customWidth="1"/>
    <col min="6" max="12" width="8.3359375" style="14" customWidth="1"/>
    <col min="13" max="13" width="6.77734375" style="14" customWidth="1"/>
    <col min="14" max="15" width="8.3359375" style="14" customWidth="1"/>
    <col min="16" max="16384" width="8.88671875" style="14" customWidth="1"/>
  </cols>
  <sheetData>
    <row r="1" spans="1:8" ht="21.75">
      <c r="A1" s="171" t="s">
        <v>167</v>
      </c>
      <c r="B1" s="171"/>
      <c r="C1" s="171"/>
      <c r="D1" s="171"/>
      <c r="E1" s="171"/>
      <c r="F1" s="171"/>
      <c r="G1" s="171"/>
      <c r="H1" s="171"/>
    </row>
    <row r="2" ht="19.5" customHeight="1" thickBot="1">
      <c r="O2" s="139" t="s">
        <v>116</v>
      </c>
    </row>
    <row r="3" spans="1:15" ht="24.75" customHeight="1">
      <c r="A3" s="223" t="s">
        <v>168</v>
      </c>
      <c r="B3" s="184" t="s">
        <v>169</v>
      </c>
      <c r="C3" s="225"/>
      <c r="D3" s="225"/>
      <c r="E3" s="225"/>
      <c r="F3" s="225"/>
      <c r="G3" s="225"/>
      <c r="H3" s="225"/>
      <c r="I3" s="184" t="s">
        <v>170</v>
      </c>
      <c r="J3" s="184"/>
      <c r="K3" s="184"/>
      <c r="L3" s="184"/>
      <c r="M3" s="184"/>
      <c r="N3" s="184"/>
      <c r="O3" s="186" t="s">
        <v>171</v>
      </c>
    </row>
    <row r="4" spans="1:15" ht="49.5" customHeight="1" thickBot="1">
      <c r="A4" s="224"/>
      <c r="B4" s="69" t="s">
        <v>172</v>
      </c>
      <c r="C4" s="69" t="s">
        <v>173</v>
      </c>
      <c r="D4" s="69" t="s">
        <v>174</v>
      </c>
      <c r="E4" s="69" t="s">
        <v>175</v>
      </c>
      <c r="F4" s="69" t="s">
        <v>176</v>
      </c>
      <c r="G4" s="69" t="s">
        <v>177</v>
      </c>
      <c r="H4" s="69" t="s">
        <v>178</v>
      </c>
      <c r="I4" s="69" t="s">
        <v>179</v>
      </c>
      <c r="J4" s="69" t="s">
        <v>180</v>
      </c>
      <c r="K4" s="69" t="s">
        <v>181</v>
      </c>
      <c r="L4" s="140" t="s">
        <v>182</v>
      </c>
      <c r="M4" s="69" t="s">
        <v>183</v>
      </c>
      <c r="N4" s="69" t="s">
        <v>178</v>
      </c>
      <c r="O4" s="226"/>
    </row>
    <row r="5" spans="1:15" s="30" customFormat="1" ht="45" customHeight="1" thickTop="1">
      <c r="A5" s="141" t="s">
        <v>184</v>
      </c>
      <c r="B5" s="50">
        <f aca="true" t="shared" si="0" ref="B5:B11">SUM(C5:H5)</f>
        <v>553585</v>
      </c>
      <c r="C5" s="50">
        <v>0</v>
      </c>
      <c r="D5" s="50">
        <v>0</v>
      </c>
      <c r="E5" s="50">
        <v>0</v>
      </c>
      <c r="F5" s="50">
        <v>0</v>
      </c>
      <c r="G5" s="50">
        <v>10501</v>
      </c>
      <c r="H5" s="50">
        <v>543084</v>
      </c>
      <c r="I5" s="50">
        <f aca="true" t="shared" si="1" ref="I5:I11">SUM(J5:N5)</f>
        <v>464376</v>
      </c>
      <c r="J5" s="50">
        <v>464376</v>
      </c>
      <c r="K5" s="50">
        <v>0</v>
      </c>
      <c r="L5" s="50">
        <v>0</v>
      </c>
      <c r="M5" s="50">
        <v>0</v>
      </c>
      <c r="N5" s="50">
        <v>0</v>
      </c>
      <c r="O5" s="59">
        <f aca="true" t="shared" si="2" ref="O5:O11">B5-I5</f>
        <v>89209</v>
      </c>
    </row>
    <row r="6" spans="1:15" s="30" customFormat="1" ht="45" customHeight="1">
      <c r="A6" s="142">
        <v>2007</v>
      </c>
      <c r="B6" s="50">
        <f t="shared" si="0"/>
        <v>89341</v>
      </c>
      <c r="C6" s="50">
        <v>0</v>
      </c>
      <c r="D6" s="50">
        <v>0</v>
      </c>
      <c r="E6" s="50">
        <v>0</v>
      </c>
      <c r="F6" s="50">
        <v>0</v>
      </c>
      <c r="G6" s="50">
        <v>2285</v>
      </c>
      <c r="H6" s="50">
        <v>87056</v>
      </c>
      <c r="I6" s="50">
        <f t="shared" si="1"/>
        <v>44972</v>
      </c>
      <c r="J6" s="50">
        <v>41552</v>
      </c>
      <c r="K6" s="50">
        <v>0</v>
      </c>
      <c r="L6" s="50">
        <v>0</v>
      </c>
      <c r="M6" s="50">
        <v>0</v>
      </c>
      <c r="N6" s="50">
        <v>3420</v>
      </c>
      <c r="O6" s="59">
        <f t="shared" si="2"/>
        <v>44369</v>
      </c>
    </row>
    <row r="7" spans="1:15" s="30" customFormat="1" ht="45" customHeight="1">
      <c r="A7" s="142">
        <v>2008</v>
      </c>
      <c r="B7" s="50">
        <f t="shared" si="0"/>
        <v>52360</v>
      </c>
      <c r="C7" s="50">
        <v>0</v>
      </c>
      <c r="D7" s="50">
        <v>0</v>
      </c>
      <c r="E7" s="50">
        <v>0</v>
      </c>
      <c r="F7" s="50">
        <v>0</v>
      </c>
      <c r="G7" s="50">
        <v>4434</v>
      </c>
      <c r="H7" s="50">
        <v>47926</v>
      </c>
      <c r="I7" s="50">
        <f t="shared" si="1"/>
        <v>55851</v>
      </c>
      <c r="J7" s="50">
        <v>55851</v>
      </c>
      <c r="K7" s="50">
        <v>0</v>
      </c>
      <c r="L7" s="50">
        <v>0</v>
      </c>
      <c r="M7" s="50">
        <v>0</v>
      </c>
      <c r="N7" s="50">
        <v>0</v>
      </c>
      <c r="O7" s="59">
        <f t="shared" si="2"/>
        <v>-3491</v>
      </c>
    </row>
    <row r="8" spans="1:15" s="30" customFormat="1" ht="45" customHeight="1">
      <c r="A8" s="142">
        <v>2009</v>
      </c>
      <c r="B8" s="50">
        <f t="shared" si="0"/>
        <v>61308</v>
      </c>
      <c r="C8" s="50">
        <v>0</v>
      </c>
      <c r="D8" s="50">
        <v>0</v>
      </c>
      <c r="E8" s="50">
        <v>0</v>
      </c>
      <c r="F8" s="50">
        <v>0</v>
      </c>
      <c r="G8" s="50">
        <v>4960</v>
      </c>
      <c r="H8" s="50">
        <v>56348</v>
      </c>
      <c r="I8" s="50">
        <f t="shared" si="1"/>
        <v>49132</v>
      </c>
      <c r="J8" s="50">
        <v>49132</v>
      </c>
      <c r="K8" s="50">
        <v>0</v>
      </c>
      <c r="L8" s="50">
        <v>0</v>
      </c>
      <c r="M8" s="50">
        <v>0</v>
      </c>
      <c r="N8" s="50">
        <v>0</v>
      </c>
      <c r="O8" s="59">
        <f t="shared" si="2"/>
        <v>12176</v>
      </c>
    </row>
    <row r="9" spans="1:15" s="30" customFormat="1" ht="45" customHeight="1">
      <c r="A9" s="142">
        <v>2010</v>
      </c>
      <c r="B9" s="50">
        <f t="shared" si="0"/>
        <v>83121</v>
      </c>
      <c r="C9" s="50">
        <v>0</v>
      </c>
      <c r="D9" s="50">
        <v>0</v>
      </c>
      <c r="E9" s="50">
        <v>0</v>
      </c>
      <c r="F9" s="50">
        <v>0</v>
      </c>
      <c r="G9" s="50">
        <v>4681</v>
      </c>
      <c r="H9" s="50">
        <v>78440</v>
      </c>
      <c r="I9" s="50">
        <f t="shared" si="1"/>
        <v>36184</v>
      </c>
      <c r="J9" s="50">
        <v>36184</v>
      </c>
      <c r="K9" s="50">
        <v>0</v>
      </c>
      <c r="L9" s="50">
        <v>0</v>
      </c>
      <c r="M9" s="50">
        <v>0</v>
      </c>
      <c r="N9" s="50">
        <v>0</v>
      </c>
      <c r="O9" s="59">
        <f t="shared" si="2"/>
        <v>46937</v>
      </c>
    </row>
    <row r="10" spans="1:15" s="30" customFormat="1" ht="45" customHeight="1">
      <c r="A10" s="143">
        <v>2011</v>
      </c>
      <c r="B10" s="68">
        <f t="shared" si="0"/>
        <v>48050</v>
      </c>
      <c r="C10" s="68">
        <v>0</v>
      </c>
      <c r="D10" s="68">
        <v>0</v>
      </c>
      <c r="E10" s="68">
        <v>0</v>
      </c>
      <c r="F10" s="68">
        <v>0</v>
      </c>
      <c r="G10" s="68">
        <v>5950</v>
      </c>
      <c r="H10" s="68">
        <v>42100</v>
      </c>
      <c r="I10" s="68">
        <f t="shared" si="1"/>
        <v>69833</v>
      </c>
      <c r="J10" s="68">
        <v>64833</v>
      </c>
      <c r="K10" s="68">
        <v>0</v>
      </c>
      <c r="L10" s="68">
        <v>0</v>
      </c>
      <c r="M10" s="68">
        <v>0</v>
      </c>
      <c r="N10" s="68">
        <v>5000</v>
      </c>
      <c r="O10" s="70">
        <f t="shared" si="2"/>
        <v>-21783</v>
      </c>
    </row>
    <row r="11" spans="1:15" s="30" customFormat="1" ht="45" customHeight="1" thickBot="1">
      <c r="A11" s="143">
        <v>2012</v>
      </c>
      <c r="B11" s="68">
        <f t="shared" si="0"/>
        <v>27840</v>
      </c>
      <c r="C11" s="68">
        <v>0</v>
      </c>
      <c r="D11" s="68">
        <v>0</v>
      </c>
      <c r="E11" s="68">
        <v>0</v>
      </c>
      <c r="F11" s="68">
        <v>0</v>
      </c>
      <c r="G11" s="68">
        <v>3840</v>
      </c>
      <c r="H11" s="68">
        <v>24000</v>
      </c>
      <c r="I11" s="68">
        <f t="shared" si="1"/>
        <v>64785</v>
      </c>
      <c r="J11" s="68">
        <v>59785</v>
      </c>
      <c r="K11" s="68">
        <v>0</v>
      </c>
      <c r="L11" s="68">
        <v>0</v>
      </c>
      <c r="M11" s="68">
        <v>0</v>
      </c>
      <c r="N11" s="68">
        <v>5000</v>
      </c>
      <c r="O11" s="70">
        <f t="shared" si="2"/>
        <v>-36945</v>
      </c>
    </row>
    <row r="12" spans="1:15" s="30" customFormat="1" ht="45" customHeight="1" thickBot="1" thickTop="1">
      <c r="A12" s="158" t="s">
        <v>187</v>
      </c>
      <c r="B12" s="159">
        <f>SUM(B5:B11)</f>
        <v>915605</v>
      </c>
      <c r="C12" s="159">
        <f aca="true" t="shared" si="3" ref="C12:O12">SUM(C5:C11)</f>
        <v>0</v>
      </c>
      <c r="D12" s="159">
        <f t="shared" si="3"/>
        <v>0</v>
      </c>
      <c r="E12" s="159">
        <f t="shared" si="3"/>
        <v>0</v>
      </c>
      <c r="F12" s="159">
        <f t="shared" si="3"/>
        <v>0</v>
      </c>
      <c r="G12" s="159">
        <f t="shared" si="3"/>
        <v>36651</v>
      </c>
      <c r="H12" s="159">
        <f t="shared" si="3"/>
        <v>878954</v>
      </c>
      <c r="I12" s="159">
        <f t="shared" si="3"/>
        <v>785133</v>
      </c>
      <c r="J12" s="159">
        <f t="shared" si="3"/>
        <v>771713</v>
      </c>
      <c r="K12" s="159">
        <f t="shared" si="3"/>
        <v>0</v>
      </c>
      <c r="L12" s="159">
        <f t="shared" si="3"/>
        <v>0</v>
      </c>
      <c r="M12" s="159">
        <f t="shared" si="3"/>
        <v>0</v>
      </c>
      <c r="N12" s="159">
        <f t="shared" si="3"/>
        <v>13420</v>
      </c>
      <c r="O12" s="126">
        <f t="shared" si="3"/>
        <v>130472</v>
      </c>
    </row>
  </sheetData>
  <sheetProtection/>
  <mergeCells count="5">
    <mergeCell ref="A1:H1"/>
    <mergeCell ref="A3:A4"/>
    <mergeCell ref="B3:H3"/>
    <mergeCell ref="I3:N3"/>
    <mergeCell ref="O3:O4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7" width="17.3359375" style="14" customWidth="1"/>
    <col min="8" max="16384" width="8.88671875" style="14" customWidth="1"/>
  </cols>
  <sheetData>
    <row r="1" spans="1:6" ht="21.75">
      <c r="A1" s="171" t="s">
        <v>57</v>
      </c>
      <c r="B1" s="171"/>
      <c r="C1" s="171"/>
      <c r="D1" s="171"/>
      <c r="E1" s="171"/>
      <c r="F1" s="171"/>
    </row>
    <row r="2" ht="15" customHeight="1" thickBot="1">
      <c r="G2" s="139" t="s">
        <v>34</v>
      </c>
    </row>
    <row r="3" spans="1:7" ht="33.75" customHeight="1">
      <c r="A3" s="230" t="s">
        <v>58</v>
      </c>
      <c r="B3" s="232" t="s">
        <v>59</v>
      </c>
      <c r="C3" s="234" t="s">
        <v>60</v>
      </c>
      <c r="D3" s="235"/>
      <c r="E3" s="235"/>
      <c r="F3" s="236"/>
      <c r="G3" s="237" t="s">
        <v>61</v>
      </c>
    </row>
    <row r="4" spans="1:7" ht="33.75" customHeight="1" thickBot="1">
      <c r="A4" s="231"/>
      <c r="B4" s="233"/>
      <c r="C4" s="69" t="s">
        <v>45</v>
      </c>
      <c r="D4" s="69" t="s">
        <v>67</v>
      </c>
      <c r="E4" s="69" t="s">
        <v>80</v>
      </c>
      <c r="F4" s="69" t="s">
        <v>62</v>
      </c>
      <c r="G4" s="238"/>
    </row>
    <row r="5" spans="1:7" s="30" customFormat="1" ht="33.75" customHeight="1" thickTop="1">
      <c r="A5" s="160" t="s">
        <v>188</v>
      </c>
      <c r="B5" s="161"/>
      <c r="C5" s="162">
        <f>SUM(C6,C11)</f>
        <v>189200</v>
      </c>
      <c r="D5" s="162">
        <f>SUM(D6,D11)</f>
        <v>167417</v>
      </c>
      <c r="E5" s="162">
        <f>SUM(E6,E11)</f>
        <v>130472</v>
      </c>
      <c r="F5" s="162">
        <f>E5-D5</f>
        <v>-36945</v>
      </c>
      <c r="G5" s="163"/>
    </row>
    <row r="6" spans="1:7" s="30" customFormat="1" ht="33.75" customHeight="1">
      <c r="A6" s="227" t="s">
        <v>63</v>
      </c>
      <c r="B6" s="144" t="s">
        <v>64</v>
      </c>
      <c r="C6" s="145">
        <f>SUM(C7:C10)</f>
        <v>189200</v>
      </c>
      <c r="D6" s="145">
        <f>SUM(D7:D10)</f>
        <v>167417</v>
      </c>
      <c r="E6" s="145">
        <f>SUM(E7:E10)</f>
        <v>130472</v>
      </c>
      <c r="F6" s="145">
        <f aca="true" t="shared" si="0" ref="F6:F11">E6-D6</f>
        <v>-36945</v>
      </c>
      <c r="G6" s="146"/>
    </row>
    <row r="7" spans="1:7" s="30" customFormat="1" ht="33.75" customHeight="1">
      <c r="A7" s="228"/>
      <c r="B7" s="144" t="s">
        <v>185</v>
      </c>
      <c r="C7" s="145">
        <v>189200</v>
      </c>
      <c r="D7" s="145">
        <v>167417</v>
      </c>
      <c r="E7" s="145">
        <v>130472</v>
      </c>
      <c r="F7" s="145">
        <f t="shared" si="0"/>
        <v>-36945</v>
      </c>
      <c r="G7" s="146"/>
    </row>
    <row r="8" spans="1:7" s="30" customFormat="1" ht="33.75" customHeight="1">
      <c r="A8" s="228"/>
      <c r="B8" s="147"/>
      <c r="C8" s="145"/>
      <c r="D8" s="145"/>
      <c r="E8" s="145"/>
      <c r="F8" s="145"/>
      <c r="G8" s="146"/>
    </row>
    <row r="9" spans="1:7" s="30" customFormat="1" ht="33.75" customHeight="1">
      <c r="A9" s="228"/>
      <c r="B9" s="147"/>
      <c r="C9" s="145"/>
      <c r="D9" s="145"/>
      <c r="E9" s="145"/>
      <c r="F9" s="145"/>
      <c r="G9" s="146"/>
    </row>
    <row r="10" spans="1:7" s="30" customFormat="1" ht="33.75" customHeight="1">
      <c r="A10" s="239"/>
      <c r="B10" s="147"/>
      <c r="C10" s="145"/>
      <c r="D10" s="145"/>
      <c r="E10" s="145"/>
      <c r="F10" s="145"/>
      <c r="G10" s="146"/>
    </row>
    <row r="11" spans="1:7" s="30" customFormat="1" ht="33.75" customHeight="1">
      <c r="A11" s="227" t="s">
        <v>65</v>
      </c>
      <c r="B11" s="144" t="s">
        <v>64</v>
      </c>
      <c r="C11" s="145">
        <f>SUM(C12:C15)</f>
        <v>0</v>
      </c>
      <c r="D11" s="145">
        <f>SUM(D12:D15)</f>
        <v>0</v>
      </c>
      <c r="E11" s="145">
        <f>SUM(E12:E15)</f>
        <v>0</v>
      </c>
      <c r="F11" s="145">
        <f t="shared" si="0"/>
        <v>0</v>
      </c>
      <c r="G11" s="146"/>
    </row>
    <row r="12" spans="1:7" s="30" customFormat="1" ht="33.75" customHeight="1">
      <c r="A12" s="228"/>
      <c r="B12" s="147"/>
      <c r="C12" s="145"/>
      <c r="D12" s="145"/>
      <c r="E12" s="145"/>
      <c r="F12" s="145"/>
      <c r="G12" s="146"/>
    </row>
    <row r="13" spans="1:7" s="30" customFormat="1" ht="33.75" customHeight="1">
      <c r="A13" s="228"/>
      <c r="B13" s="147"/>
      <c r="C13" s="145"/>
      <c r="D13" s="145"/>
      <c r="E13" s="145"/>
      <c r="F13" s="145"/>
      <c r="G13" s="146"/>
    </row>
    <row r="14" spans="1:7" s="30" customFormat="1" ht="33.75" customHeight="1">
      <c r="A14" s="228"/>
      <c r="B14" s="147"/>
      <c r="C14" s="145"/>
      <c r="D14" s="145"/>
      <c r="E14" s="145"/>
      <c r="F14" s="145"/>
      <c r="G14" s="146"/>
    </row>
    <row r="15" spans="1:7" s="30" customFormat="1" ht="33.75" customHeight="1" thickBot="1">
      <c r="A15" s="229"/>
      <c r="B15" s="148"/>
      <c r="C15" s="149"/>
      <c r="D15" s="149"/>
      <c r="E15" s="149"/>
      <c r="F15" s="149"/>
      <c r="G15" s="150"/>
    </row>
  </sheetData>
  <sheetProtection/>
  <mergeCells count="7">
    <mergeCell ref="A11:A15"/>
    <mergeCell ref="A1:F1"/>
    <mergeCell ref="A3:A4"/>
    <mergeCell ref="B3:B4"/>
    <mergeCell ref="C3:F3"/>
    <mergeCell ref="G3:G4"/>
    <mergeCell ref="A6:A10"/>
  </mergeCells>
  <printOptions/>
  <pageMargins left="0.3937007874015748" right="0.3937007874015748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2</v>
      </c>
      <c r="C1" s="2" t="b">
        <f>"XL4Poppy"</f>
        <v>0</v>
      </c>
    </row>
    <row r="2" ht="13.5" thickBot="1">
      <c r="A2" s="1" t="s">
        <v>3</v>
      </c>
    </row>
    <row r="3" spans="1:3" ht="13.5" thickBot="1">
      <c r="A3" s="3" t="s">
        <v>4</v>
      </c>
      <c r="C3" s="4" t="s">
        <v>5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6</v>
      </c>
      <c r="C7" s="5" t="e">
        <f>=</f>
        <v>#NAME?</v>
      </c>
    </row>
    <row r="8" spans="1:3" ht="12.75">
      <c r="A8" s="7" t="s">
        <v>7</v>
      </c>
      <c r="C8" s="5" t="e">
        <f>=</f>
        <v>#NAME?</v>
      </c>
    </row>
    <row r="9" spans="1:3" ht="12.75">
      <c r="A9" s="8" t="s">
        <v>8</v>
      </c>
      <c r="C9" s="5" t="e">
        <f>FALSE</f>
        <v>#NAME?</v>
      </c>
    </row>
    <row r="10" spans="1:3" ht="12.75">
      <c r="A10" s="7" t="s">
        <v>9</v>
      </c>
      <c r="C10" s="5" t="b">
        <f>A21</f>
        <v>0</v>
      </c>
    </row>
    <row r="11" spans="1:3" ht="13.5" thickBot="1">
      <c r="A11" s="9" t="s">
        <v>10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11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12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13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14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2011-12-22T02:14:38Z</cp:lastPrinted>
  <dcterms:created xsi:type="dcterms:W3CDTF">1999-10-30T05:59:07Z</dcterms:created>
  <dcterms:modified xsi:type="dcterms:W3CDTF">2011-12-22T02:14:41Z</dcterms:modified>
  <cp:category/>
  <cp:version/>
  <cp:contentType/>
  <cp:contentStatus/>
</cp:coreProperties>
</file>